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6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<sst xmlns="http://schemas.openxmlformats.org/spreadsheetml/2006/main" count="188" uniqueCount="175">
  <si>
    <t>5.-</t>
  </si>
  <si>
    <t>ESVUFR</t>
  </si>
  <si>
    <t>O7O23O14</t>
  </si>
  <si>
    <t>East capital asset managment</t>
  </si>
  <si>
    <t>Privredna banka Zagreb d.d.</t>
  </si>
  <si>
    <t>RSHOLDE58279</t>
  </si>
  <si>
    <t>Energoprojekt Visokogradnja a.d.</t>
  </si>
  <si>
    <t>Energoprojekt Niskogradnja a.d.</t>
  </si>
  <si>
    <t>Energoprojekt Oprema a.d.</t>
  </si>
  <si>
    <t>Energoprojekt Hidroinženjering a.d.</t>
  </si>
  <si>
    <t>Energoprojekt Entel a.d.</t>
  </si>
  <si>
    <t>-</t>
  </si>
  <si>
    <t xml:space="preserve"> -</t>
  </si>
  <si>
    <t>Elektrodistribucija</t>
  </si>
  <si>
    <t>Hypo kastodi 4</t>
  </si>
  <si>
    <t>Blue Center d.o.o.</t>
  </si>
  <si>
    <t>Energoprojekt Visokogradnja</t>
  </si>
  <si>
    <t>www.energoprojekt.rs   ep@energoprojekt.rs</t>
  </si>
  <si>
    <t>Unicredit Bank Austria AG</t>
  </si>
  <si>
    <t>GP Napred a.d. Beograd</t>
  </si>
  <si>
    <t>Erste bank custody 00001</t>
  </si>
  <si>
    <t>757       (0,01%)</t>
  </si>
  <si>
    <t>Moore Stephens Revizija i Računovodstvo Beograd, Studentski Trg 4/5I</t>
  </si>
  <si>
    <t xml:space="preserve">               ENERGOPROJEKT HOLDING  A.D </t>
  </si>
  <si>
    <t>Gustaviadavegardh fonder aktie</t>
  </si>
  <si>
    <t>Erste&amp;Steiemarkishe bank d.d.</t>
  </si>
  <si>
    <t>Banka Koper d.d.</t>
  </si>
  <si>
    <t>808       (0,01%)</t>
  </si>
  <si>
    <t>6.281     (0,07%)</t>
  </si>
  <si>
    <t>Uzelac Bogdan, Beograd</t>
  </si>
  <si>
    <t>1.040        (0,01%)</t>
  </si>
  <si>
    <t>1.218        (0,01%)</t>
  </si>
  <si>
    <t>Tadić Dragan, Beograd</t>
  </si>
  <si>
    <t>Gregović Svetlana, Beograd</t>
  </si>
  <si>
    <t>789       (0,01%)</t>
  </si>
  <si>
    <t>Milovanović Vladimir, Beograd</t>
  </si>
  <si>
    <t>886       (0,01%)</t>
  </si>
  <si>
    <t>Breka Nikola, Beograd</t>
  </si>
  <si>
    <t>1.088      (0,01%)</t>
  </si>
  <si>
    <t>Mitrović Zoran, Beograd</t>
  </si>
  <si>
    <t>1.027      (0,01%)</t>
  </si>
  <si>
    <t>1.998        (0,02%)</t>
  </si>
  <si>
    <t>8.521.029.000 RSD</t>
  </si>
  <si>
    <t>67,46 RSD</t>
  </si>
  <si>
    <t>1.118.144</t>
  </si>
  <si>
    <t>1.118.146</t>
  </si>
  <si>
    <r>
      <t xml:space="preserve">Based on Art. 4 of the Regulation on the reporting requirements for public companies and notification requirements for voting shares held in possession (RS Official Gazette No. 100/2006) </t>
    </r>
    <r>
      <rPr>
        <b/>
        <sz val="10"/>
        <rFont val="Tahoma"/>
        <family val="2"/>
      </rPr>
      <t xml:space="preserve">Energoprojekt Holding a.d. Belgrade </t>
    </r>
    <r>
      <rPr>
        <sz val="10"/>
        <rFont val="Tahoma"/>
        <family val="2"/>
      </rPr>
      <t>presents this</t>
    </r>
  </si>
  <si>
    <t>ANNUAL BUSINESS REPORT 2010</t>
  </si>
  <si>
    <t>I - General</t>
  </si>
  <si>
    <t>1. Business name</t>
  </si>
  <si>
    <t xml:space="preserve">    Registered address</t>
  </si>
  <si>
    <t xml:space="preserve">    Registation number</t>
  </si>
  <si>
    <t xml:space="preserve">    Tax identification number</t>
  </si>
  <si>
    <t xml:space="preserve">2. Web site and e-mail </t>
  </si>
  <si>
    <t>3. Number and date of certificate of registration in the business registry</t>
  </si>
  <si>
    <t xml:space="preserve">4. Core business (code and description) </t>
  </si>
  <si>
    <t>5. Total staff (average for 2010)</t>
  </si>
  <si>
    <t xml:space="preserve">6. Total shareholders (on 31/12/2010) </t>
  </si>
  <si>
    <t>Belgrade, Bulevar Mihaila Pupina 12</t>
  </si>
  <si>
    <t xml:space="preserve">BD.8020/2005 of 20/05/2005 </t>
  </si>
  <si>
    <t>06420-Activities of holding companies</t>
  </si>
  <si>
    <t>7.Top ten shareholders</t>
  </si>
  <si>
    <t>Name and surname</t>
  </si>
  <si>
    <t>Shares held
on 31/12/2010</t>
  </si>
  <si>
    <t>Equity share
on 31/12/2010</t>
  </si>
  <si>
    <t>Serbian Government</t>
  </si>
  <si>
    <t>8. Total equity</t>
  </si>
  <si>
    <t>4.193.014 thousand RSD</t>
  </si>
  <si>
    <t>9. Shares</t>
  </si>
  <si>
    <t>On 31/12/2010</t>
  </si>
  <si>
    <t>Outstanding shares (ordinary)</t>
  </si>
  <si>
    <t xml:space="preserve">    ISIN </t>
  </si>
  <si>
    <t xml:space="preserve">    CIF </t>
  </si>
  <si>
    <t>10.Subsidiaries (top five companies included in consolidation)</t>
  </si>
  <si>
    <t>Name</t>
  </si>
  <si>
    <t>Registered/business address</t>
  </si>
  <si>
    <t>Bulevar M. Pupina 12 , Belgrade</t>
  </si>
  <si>
    <t xml:space="preserve">11.Name seat and business address of audit company that audited the last financial report </t>
  </si>
  <si>
    <t xml:space="preserve">12.Name of organized market where the shares are traded </t>
  </si>
  <si>
    <t>Belgrade Stock Exchange (Beogradska berza) Novi Beograd,                                                                 Omladinskih brigada 1</t>
  </si>
  <si>
    <t>II. Management</t>
  </si>
  <si>
    <t>1. Board of Directors (as at 31/12/2010) *</t>
  </si>
  <si>
    <t>Name surname and address</t>
  </si>
  <si>
    <t>Education, current employment, BoD/Supervisory Board membership in other companies</t>
  </si>
  <si>
    <t>Shares held 
on 31/12/2010</t>
  </si>
  <si>
    <t>Miodrag Zečević, MSc, Belgrade</t>
  </si>
  <si>
    <t xml:space="preserve">Nikezić Dušan, Belgrade,          </t>
  </si>
  <si>
    <t xml:space="preserve">Trivunac Milun, Belgrade,                          </t>
  </si>
  <si>
    <t>Čolakov Stojan, Belgrade</t>
  </si>
  <si>
    <t>Sekulić Vladimir, Belgrade</t>
  </si>
  <si>
    <t>Level VII degree, manager of brokerage company M&amp;V Investments, board member of M&amp;V Investments, Telefonkabl a.d. Beograd and Ikarbus a.d. Beograd.</t>
  </si>
  <si>
    <t xml:space="preserve">*) The Board members received a total net remuneration of 9.948.785 RSD in 2010.  </t>
  </si>
  <si>
    <t xml:space="preserve">    The individual sums due to board members are defined by the relevant decisions of the General Meeting.</t>
  </si>
  <si>
    <t>2. Supervisory Board (as at 31/12/2010) *</t>
  </si>
  <si>
    <t xml:space="preserve">*) The Supervisory Board members received a total net remuneration of 4.162.019 RSD in 2010.  </t>
  </si>
  <si>
    <t>3. Code of Conduct in writing</t>
  </si>
  <si>
    <t>The Corporate Governance Code of the Serbian Chamber of Commerce applies.</t>
  </si>
  <si>
    <t>III. Business information</t>
  </si>
  <si>
    <t>1.Management report on the performance of the adopted business policies</t>
  </si>
  <si>
    <t>The management has acknowledged that business was carried out in accordance with the adopted business policies.</t>
  </si>
  <si>
    <t>2.Business analysis</t>
  </si>
  <si>
    <t>in 000 RSD</t>
  </si>
  <si>
    <t>Total income</t>
  </si>
  <si>
    <t>Total expenditure</t>
  </si>
  <si>
    <t>Gross profit</t>
  </si>
  <si>
    <t>Business description</t>
  </si>
  <si>
    <t>Holding business</t>
  </si>
  <si>
    <t>Building construction</t>
  </si>
  <si>
    <t>Revenue</t>
  </si>
  <si>
    <t>Total</t>
  </si>
  <si>
    <t>Performance indicators</t>
  </si>
  <si>
    <t>Labour productivity I                                           (generated income/total workers)</t>
  </si>
  <si>
    <t>Labour productivity II                                          (generated profit/total workers)</t>
  </si>
  <si>
    <t>Cost effectiveness                                   (operating income/operating expenses)</t>
  </si>
  <si>
    <t>Operating profitability                                      (reported profit/total revenue)</t>
  </si>
  <si>
    <t>Liquidity                                               (current assets/current liabilities)</t>
  </si>
  <si>
    <t>Return on capital                                      (gross profit/total capital)</t>
  </si>
  <si>
    <t>Net return on equity                               (net profit/shareholder's equity)</t>
  </si>
  <si>
    <t>Net operating profit                        (operating income/net sales revenue)</t>
  </si>
  <si>
    <t>Debt-to-equity ratio                                           (total liabilities/total capital)</t>
  </si>
  <si>
    <t xml:space="preserve">Level I liquidity                                                (cash and cash equivalents /current liabilities) </t>
  </si>
  <si>
    <t>Level II liquidity                                              (liquid assets/current liabilities)</t>
  </si>
  <si>
    <t>Net working capital                                          (working capital-current liabilities)</t>
  </si>
  <si>
    <t>EPS</t>
  </si>
  <si>
    <t>Highest share price in 2010</t>
  </si>
  <si>
    <t>Lowest share price in 2010</t>
  </si>
  <si>
    <t>Market capitalisation as at 31/12/2010</t>
  </si>
  <si>
    <t>20/08/2010 - 1.048 RSD</t>
  </si>
  <si>
    <t>11/01/2010 - 779 RSD</t>
  </si>
  <si>
    <t>Dividends paid (last three years)</t>
  </si>
  <si>
    <t>Dividends were paid in shares (by issuing 360.347 ordinary shares of the VII issue for 2008).</t>
  </si>
  <si>
    <t xml:space="preserve">3. - Return on sales to external buyers: </t>
  </si>
  <si>
    <t>% of total income</t>
  </si>
  <si>
    <t xml:space="preserve">          -  Main buyers:</t>
  </si>
  <si>
    <t xml:space="preserve">          -  Main suppliers:</t>
  </si>
  <si>
    <t>% of total commitment to suppliers</t>
  </si>
  <si>
    <t>4. Changes - increase of balance sheet items</t>
  </si>
  <si>
    <t>Assets</t>
  </si>
  <si>
    <t>Liabilities</t>
  </si>
  <si>
    <t>Net profit</t>
  </si>
  <si>
    <t>The decrease in assets is due to the completion of the building in Block 26, New Belgrade.</t>
  </si>
  <si>
    <t>The increase in long-term liabilities relates to a loan from the Republic of Serbia Development Fund, while short-term liabilities decreased primarily due to closing of the prepaid advance from the buyer under the construction project in Block 26, New Belgrade.</t>
  </si>
  <si>
    <t xml:space="preserve">The net profit amount is the result of the company's overall business operations. </t>
  </si>
  <si>
    <t xml:space="preserve">There were no events between the balance sheet date and the reporting date that would have a material impact on the financial reports as presented. </t>
  </si>
  <si>
    <t>9. Significant business events between the balance sheet date and the reporting date</t>
  </si>
  <si>
    <t>8. Provisions</t>
  </si>
  <si>
    <t xml:space="preserve">The statutory reserves were increased compared to last year based on the GM resolution on the distribution of undistributed profits.                                                                    </t>
  </si>
  <si>
    <t>7. Investments</t>
  </si>
  <si>
    <t>6. Treasury shares</t>
  </si>
  <si>
    <t>In 2010 assets were invested into investment property, buildings, equipment and intangibles (software and licences).</t>
  </si>
  <si>
    <t>Managing Director</t>
  </si>
  <si>
    <t xml:space="preserve">                            Vladimir Milovanović, BSc(Eng)</t>
  </si>
  <si>
    <t xml:space="preserve">The Company holds 9.796 treasury shares as of 31/12/2009 with a nominal value of 3.918 thousand RSD. In 2010, 9.020 treasury shares were sold. According to GM resolution the par value of shares increased from 400,00 RSD to 440,00 RSD, and on 31/12/2010 the total number of repurchased treasury shares is 776 with a nominal value of 341 thousand RSD. </t>
  </si>
  <si>
    <t>Level VII degree, State Secretary with the Serbian Ministry of Finance.</t>
  </si>
  <si>
    <t>Level VII degree, Advisor with the Serbian Privatization Agency.</t>
  </si>
  <si>
    <t>Level VII degree, Director of Energoprojekt Niskogradnja a.d. Beograd and board member of: Energoprojekt Niskogradnja a.d. Beograd and Energoprojekt Hidroinženjering a.d. Beograd.</t>
  </si>
  <si>
    <t>Level VII degree, Executive Director of Energoprojekt Hidroinženjering a.d. Beograd; Chairman of Energoprojekt Industrija a.d. Beograd and board member of Energoprojekt Urbanizam i Arhitektura a.d. Beograd.</t>
  </si>
  <si>
    <t>Level VII degree, Executive Director of Energoprojekt Holding a.d. Beograd; Chairman of Energoprojekt Niskogradnja a.d. Beograd and board member of Energoprojekt Hidroinženjering a.d. Beograd.</t>
  </si>
  <si>
    <t>Level VII degree, Manager of Energoprojekt Oprema a.d. Beograd; Chairman of Energoprojekt Energodata a.d. Beograd and board member of Energoprojekt Industrija a.d. Beograd.</t>
  </si>
  <si>
    <t xml:space="preserve">Level VII degree, Managing Director of  Energoprojekt Holding a.d. Beograd; </t>
  </si>
  <si>
    <t xml:space="preserve">Level VII degree, Advisor to the Managing Director of Energoprojekt Holding a.d. Beograd; Chairman of Energoprojekt Hidroinženjering a.d. Beograd and board member of Energoprojekt Visokogradnja a.d. Beograd </t>
  </si>
  <si>
    <t>Level VII degree, Executive Director of Energoprojekt Visokogradnja a.d. Beograd; board member of Energoprojekt Visokogradnja a.d. Beograd and  Energoprojekt Entel a.d. Beograd.</t>
  </si>
  <si>
    <t>Level VIII degree, Full Professor at the University of Belgrade Law School.</t>
  </si>
  <si>
    <t>Level VII degree, Special Advisor to the Director of the Serbian Privatization Agency.</t>
  </si>
  <si>
    <t>Level VII-2 degree, owner and director of Cvetanović Konsalting, Beograd.</t>
  </si>
  <si>
    <t>Level VII-2 degree, portfolio manager with the broker-dealer company M&amp;V Investments, Beograd.</t>
  </si>
  <si>
    <t>Knežević Milivoje, MSc, Belgrade</t>
  </si>
  <si>
    <t>Cvetanović Milivoje, MSc, Belgrade</t>
  </si>
  <si>
    <t>Ilić Zora, Belgrade</t>
  </si>
  <si>
    <t>Dimitrijević Živorad, Belgrade</t>
  </si>
  <si>
    <t>Dr Knežević Gašo, Belgrade</t>
  </si>
  <si>
    <t>Level VII degree, Energoprojekt retiree.</t>
  </si>
  <si>
    <r>
      <t>ENERGOPROJEKT HOLDING a.d.</t>
    </r>
    <r>
      <rPr>
        <sz val="10"/>
        <rFont val="Tahoma"/>
        <family val="2"/>
      </rPr>
      <t xml:space="preserve">                          Open Joint Stock Holding Company </t>
    </r>
  </si>
  <si>
    <t>Level VII-2 degree</t>
  </si>
  <si>
    <t>City of Belgrade - Town Administration - Prokop</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</si>
</sst>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GBP&quot;#,##0_);\(&quot;GBP&quot;#,##0\)"/>
    <numFmt numFmtId="173" formatCode="&quot;GBP&quot;#,##0_);[Red]\(&quot;GBP&quot;#,##0\)"/>
    <numFmt numFmtId="174" formatCode="&quot;GBP&quot;#,##0.00_);\(&quot;GBP&quot;#,##0.00\)"/>
    <numFmt numFmtId="175" formatCode="&quot;GBP&quot;#,##0.00_);[Red]\(&quot;GBP&quot;#,##0.00\)"/>
    <numFmt numFmtId="176" formatCode="_(&quot;GBP&quot;* #,##0_);_(&quot;GBP&quot;* \(#,##0\);_(&quot;GBP&quot;* &quot;-&quot;_);_(@_)"/>
    <numFmt numFmtId="177" formatCode="_(&quot;GBP&quot;* #,##0.00_);_(&quot;GBP&quot;* \(#,##0.00\);_(&quot;GB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_(* #,##0.000_);_(* \(#,##0.000\);_(* &quot;-&quot;??_);_(@_)"/>
    <numFmt numFmtId="184" formatCode="_(* #,##0.0000_);_(* \(#,##0.0000\);_(* &quot;-&quot;??_);_(@_)"/>
    <numFmt numFmtId="185" formatCode="_(* #,##0.0_);_(* \(#,##0.0\);_(* &quot;-&quot;??_);_(@_)"/>
    <numFmt numFmtId="186" formatCode="_(* #,##0_);_(* \(#,##0\);_(* &quot;-&quot;??_);_(@_)"/>
    <numFmt numFmtId="187" formatCode="#,##0.0"/>
    <numFmt numFmtId="188" formatCode="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000"/>
  </numFmts>
  <fonts count="12">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b/>
      <sz val="10"/>
      <name val="Tahoma"/>
      <family val="2"/>
    </font>
    <font>
      <b/>
      <i/>
      <sz val="10"/>
      <name val="Tahoma"/>
      <family val="2"/>
    </font>
    <font>
      <sz val="9"/>
      <name val="Tahoma"/>
      <family val="2"/>
    </font>
    <font>
      <b/>
      <sz val="9"/>
      <name val="Tahoma"/>
      <family val="2"/>
    </font>
    <font>
      <b/>
      <sz val="14"/>
      <name val="Tahoma"/>
      <family val="2"/>
    </font>
    <font>
      <b/>
      <sz val="11"/>
      <name val="Tahoma"/>
      <family val="2"/>
    </font>
    <font>
      <b/>
      <sz val="12"/>
      <name val="Courier New"/>
      <family val="3"/>
    </font>
  </fonts>
  <fills count="2">
    <fill>
      <patternFill/>
    </fill>
    <fill>
      <patternFill patternType="gray125"/>
    </fill>
  </fills>
  <borders count="30">
    <border>
      <left/>
      <right/>
      <top/>
      <bottom/>
      <diagonal/>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medium"/>
      <right style="thin"/>
      <top style="thin"/>
      <bottom>
        <color indexed="63"/>
      </bottom>
    </border>
    <border>
      <left style="medium"/>
      <right style="thin"/>
      <top style="medium"/>
      <bottom>
        <color indexed="63"/>
      </bottom>
    </border>
    <border>
      <left>
        <color indexed="63"/>
      </left>
      <right style="medium"/>
      <top style="medium"/>
      <bottom>
        <color indexed="63"/>
      </bottom>
    </border>
    <border>
      <left style="medium"/>
      <right style="medium"/>
      <top style="medium"/>
      <bottom style="medium"/>
    </border>
    <border>
      <left style="medium"/>
      <right style="thin"/>
      <top>
        <color indexed="63"/>
      </top>
      <bottom style="medium"/>
    </border>
    <border>
      <left style="medium"/>
      <right style="thin"/>
      <top>
        <color indexed="63"/>
      </top>
      <bottom style="thin"/>
    </border>
    <border>
      <left style="thin"/>
      <right style="medium"/>
      <top style="thin"/>
      <bottom>
        <color indexed="63"/>
      </bottom>
    </border>
    <border>
      <left style="thin"/>
      <right style="medium"/>
      <top style="medium"/>
      <bottom style="medium"/>
    </border>
    <border>
      <left style="medium"/>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vertical="top" wrapText="1"/>
    </xf>
    <xf numFmtId="0" fontId="5" fillId="0" borderId="0" xfId="0" applyFont="1" applyFill="1" applyBorder="1" applyAlignment="1">
      <alignment/>
    </xf>
    <xf numFmtId="0" fontId="4" fillId="0" borderId="0" xfId="0" applyFont="1" applyFill="1" applyAlignment="1">
      <alignment/>
    </xf>
    <xf numFmtId="0" fontId="5" fillId="0" borderId="0" xfId="0" applyFont="1" applyFill="1" applyAlignment="1">
      <alignment/>
    </xf>
    <xf numFmtId="0" fontId="4" fillId="0" borderId="1" xfId="0" applyFont="1" applyFill="1" applyBorder="1" applyAlignment="1">
      <alignment/>
    </xf>
    <xf numFmtId="0" fontId="4" fillId="0" borderId="2" xfId="0" applyFont="1" applyFill="1" applyBorder="1" applyAlignment="1">
      <alignment horizontal="left" vertical="center" wrapText="1"/>
    </xf>
    <xf numFmtId="0" fontId="4" fillId="0" borderId="1" xfId="0" applyFont="1" applyFill="1" applyBorder="1" applyAlignment="1">
      <alignment horizontal="left" wrapText="1"/>
    </xf>
    <xf numFmtId="0" fontId="4" fillId="0" borderId="1"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vertical="top" wrapText="1"/>
    </xf>
    <xf numFmtId="0" fontId="4" fillId="0" borderId="1" xfId="0"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horizontal="right"/>
    </xf>
    <xf numFmtId="0" fontId="7" fillId="0" borderId="6" xfId="0" applyFont="1" applyFill="1" applyBorder="1" applyAlignment="1">
      <alignment wrapText="1"/>
    </xf>
    <xf numFmtId="10" fontId="4" fillId="0" borderId="0" xfId="0" applyNumberFormat="1" applyFont="1" applyFill="1" applyAlignment="1">
      <alignment/>
    </xf>
    <xf numFmtId="0" fontId="4" fillId="0" borderId="7" xfId="0" applyFont="1" applyFill="1" applyBorder="1" applyAlignment="1">
      <alignment horizontal="right"/>
    </xf>
    <xf numFmtId="3" fontId="4" fillId="0" borderId="0" xfId="0" applyNumberFormat="1" applyFont="1" applyFill="1" applyBorder="1" applyAlignment="1">
      <alignment/>
    </xf>
    <xf numFmtId="0" fontId="11" fillId="0" borderId="0" xfId="0" applyFont="1" applyAlignment="1">
      <alignment horizontal="justify"/>
    </xf>
    <xf numFmtId="0" fontId="11" fillId="0" borderId="0" xfId="0" applyFont="1" applyAlignment="1">
      <alignment horizontal="left"/>
    </xf>
    <xf numFmtId="0" fontId="7" fillId="0" borderId="0" xfId="0" applyFont="1" applyFill="1" applyBorder="1" applyAlignment="1">
      <alignment horizontal="left" wrapText="1"/>
    </xf>
    <xf numFmtId="0" fontId="4" fillId="0" borderId="2" xfId="0" applyFont="1" applyFill="1" applyBorder="1" applyAlignment="1">
      <alignment/>
    </xf>
    <xf numFmtId="0" fontId="5" fillId="0" borderId="8" xfId="0" applyFont="1" applyFill="1" applyBorder="1" applyAlignment="1">
      <alignment wrapText="1"/>
    </xf>
    <xf numFmtId="0" fontId="4" fillId="0" borderId="5" xfId="0" applyFont="1" applyFill="1" applyBorder="1" applyAlignment="1">
      <alignment/>
    </xf>
    <xf numFmtId="0" fontId="4" fillId="0" borderId="9" xfId="0" applyFont="1" applyFill="1" applyBorder="1" applyAlignment="1">
      <alignment wrapText="1"/>
    </xf>
    <xf numFmtId="0" fontId="5" fillId="0" borderId="2" xfId="0" applyFont="1" applyFill="1" applyBorder="1" applyAlignment="1">
      <alignment horizontal="left"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 xfId="0" applyFont="1" applyFill="1" applyBorder="1" applyAlignment="1">
      <alignment horizontal="left"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5" fillId="0" borderId="2" xfId="0" applyFont="1" applyFill="1" applyBorder="1" applyAlignment="1">
      <alignment/>
    </xf>
    <xf numFmtId="0" fontId="8" fillId="0" borderId="10" xfId="0" applyFont="1" applyFill="1" applyBorder="1" applyAlignment="1">
      <alignment horizontal="left" wrapText="1"/>
    </xf>
    <xf numFmtId="0" fontId="7" fillId="0" borderId="11" xfId="0" applyFont="1" applyFill="1" applyBorder="1" applyAlignment="1">
      <alignment wrapText="1"/>
    </xf>
    <xf numFmtId="0" fontId="4" fillId="0" borderId="12" xfId="0" applyFont="1" applyFill="1" applyBorder="1" applyAlignment="1">
      <alignment wrapText="1"/>
    </xf>
    <xf numFmtId="3" fontId="4" fillId="0" borderId="0" xfId="0" applyNumberFormat="1" applyFont="1" applyFill="1" applyAlignment="1">
      <alignment/>
    </xf>
    <xf numFmtId="0" fontId="4" fillId="0" borderId="11" xfId="0" applyFont="1" applyFill="1" applyBorder="1" applyAlignment="1">
      <alignment horizontal="left" vertical="center"/>
    </xf>
    <xf numFmtId="0" fontId="6"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right"/>
    </xf>
    <xf numFmtId="0" fontId="4" fillId="0" borderId="2" xfId="0" applyFont="1" applyFill="1" applyBorder="1" applyAlignment="1">
      <alignment wrapText="1"/>
    </xf>
    <xf numFmtId="0" fontId="4" fillId="0" borderId="8" xfId="0" applyFont="1" applyFill="1" applyBorder="1" applyAlignment="1">
      <alignment horizontal="center" wrapText="1"/>
    </xf>
    <xf numFmtId="0" fontId="4" fillId="0" borderId="0" xfId="0" applyFont="1" applyFill="1" applyBorder="1" applyAlignment="1">
      <alignment horizontal="right"/>
    </xf>
    <xf numFmtId="0" fontId="4" fillId="0" borderId="0" xfId="0" applyFont="1" applyFill="1" applyBorder="1" applyAlignment="1">
      <alignment wrapText="1"/>
    </xf>
    <xf numFmtId="186" fontId="4" fillId="0" borderId="0" xfId="15" applyNumberFormat="1" applyFont="1" applyFill="1" applyAlignment="1">
      <alignment horizontal="right"/>
    </xf>
    <xf numFmtId="186" fontId="4" fillId="0" borderId="0" xfId="15" applyNumberFormat="1" applyFont="1" applyFill="1" applyAlignment="1">
      <alignment/>
    </xf>
    <xf numFmtId="0" fontId="4" fillId="0" borderId="13" xfId="0" applyFont="1" applyFill="1" applyBorder="1" applyAlignment="1">
      <alignment/>
    </xf>
    <xf numFmtId="186" fontId="4" fillId="0" borderId="14" xfId="15" applyNumberFormat="1" applyFont="1" applyFill="1" applyBorder="1" applyAlignment="1">
      <alignment/>
    </xf>
    <xf numFmtId="0" fontId="7" fillId="0" borderId="0" xfId="0" applyFont="1" applyFill="1" applyBorder="1" applyAlignment="1">
      <alignment/>
    </xf>
    <xf numFmtId="0" fontId="4" fillId="0" borderId="3" xfId="0" applyFont="1" applyFill="1" applyBorder="1" applyAlignment="1">
      <alignment/>
    </xf>
    <xf numFmtId="0" fontId="4" fillId="0" borderId="15" xfId="0" applyFont="1" applyFill="1" applyBorder="1" applyAlignment="1">
      <alignment wrapText="1"/>
    </xf>
    <xf numFmtId="0" fontId="11" fillId="0" borderId="0" xfId="0" applyFont="1" applyFill="1" applyAlignment="1">
      <alignment horizontal="left"/>
    </xf>
    <xf numFmtId="0" fontId="4" fillId="0" borderId="5" xfId="0" applyFont="1" applyFill="1" applyBorder="1" applyAlignment="1">
      <alignment horizontal="center"/>
    </xf>
    <xf numFmtId="0" fontId="4" fillId="0" borderId="7" xfId="0" applyFont="1" applyFill="1" applyBorder="1" applyAlignment="1">
      <alignment horizontal="center"/>
    </xf>
    <xf numFmtId="0" fontId="5" fillId="0" borderId="10" xfId="0" applyFont="1" applyFill="1" applyBorder="1" applyAlignment="1">
      <alignment horizontal="center" wrapText="1"/>
    </xf>
    <xf numFmtId="0" fontId="8" fillId="0" borderId="8" xfId="0" applyFont="1" applyFill="1" applyBorder="1" applyAlignment="1">
      <alignment horizontal="center" wrapText="1"/>
    </xf>
    <xf numFmtId="0" fontId="4" fillId="0" borderId="1" xfId="0" applyFont="1" applyFill="1" applyBorder="1" applyAlignment="1">
      <alignment vertical="top" wrapText="1"/>
    </xf>
    <xf numFmtId="3" fontId="4" fillId="0" borderId="11" xfId="0" applyNumberFormat="1" applyFont="1" applyFill="1" applyBorder="1" applyAlignment="1">
      <alignment horizontal="center" wrapText="1"/>
    </xf>
    <xf numFmtId="10" fontId="4" fillId="0" borderId="5" xfId="0" applyNumberFormat="1" applyFont="1" applyFill="1" applyBorder="1" applyAlignment="1">
      <alignment horizontal="center" wrapText="1"/>
    </xf>
    <xf numFmtId="0" fontId="4" fillId="0" borderId="16" xfId="0" applyFont="1" applyFill="1" applyBorder="1" applyAlignment="1">
      <alignment vertical="top" wrapText="1"/>
    </xf>
    <xf numFmtId="3" fontId="4" fillId="0" borderId="6" xfId="0" applyNumberFormat="1" applyFont="1" applyFill="1" applyBorder="1" applyAlignment="1">
      <alignment horizontal="center" wrapText="1"/>
    </xf>
    <xf numFmtId="10" fontId="4" fillId="0" borderId="7" xfId="0" applyNumberFormat="1" applyFont="1" applyFill="1" applyBorder="1" applyAlignment="1">
      <alignment horizontal="center" wrapText="1"/>
    </xf>
    <xf numFmtId="3" fontId="4" fillId="0" borderId="5" xfId="0" applyNumberFormat="1" applyFont="1" applyFill="1" applyBorder="1" applyAlignment="1">
      <alignment horizontal="right"/>
    </xf>
    <xf numFmtId="0" fontId="4" fillId="0" borderId="5" xfId="0" applyFont="1" applyFill="1" applyBorder="1" applyAlignment="1">
      <alignment horizontal="center" wrapText="1"/>
    </xf>
    <xf numFmtId="0" fontId="4" fillId="0" borderId="17" xfId="0" applyFont="1" applyFill="1" applyBorder="1" applyAlignment="1">
      <alignment wrapText="1"/>
    </xf>
    <xf numFmtId="0" fontId="4" fillId="0" borderId="7" xfId="0" applyFont="1" applyFill="1" applyBorder="1" applyAlignment="1">
      <alignment horizontal="center" wrapText="1"/>
    </xf>
    <xf numFmtId="0" fontId="4" fillId="0" borderId="18" xfId="0" applyFont="1" applyFill="1" applyBorder="1" applyAlignment="1">
      <alignment horizontal="center" wrapText="1"/>
    </xf>
    <xf numFmtId="0" fontId="4" fillId="0" borderId="8" xfId="0" applyFont="1" applyFill="1" applyBorder="1" applyAlignment="1">
      <alignment horizontal="right"/>
    </xf>
    <xf numFmtId="0" fontId="4" fillId="0" borderId="17" xfId="0" applyFont="1" applyFill="1" applyBorder="1" applyAlignment="1">
      <alignment vertical="top" wrapText="1"/>
    </xf>
    <xf numFmtId="0" fontId="7" fillId="0" borderId="0" xfId="0" applyFont="1" applyAlignment="1">
      <alignment horizontal="justify"/>
    </xf>
    <xf numFmtId="0" fontId="0" fillId="0" borderId="0" xfId="0" applyFont="1" applyAlignment="1">
      <alignment/>
    </xf>
    <xf numFmtId="0" fontId="0" fillId="0" borderId="0" xfId="0" applyFont="1" applyFill="1" applyAlignment="1">
      <alignment/>
    </xf>
    <xf numFmtId="0" fontId="4" fillId="0" borderId="5" xfId="0" applyFont="1" applyFill="1" applyBorder="1" applyAlignment="1">
      <alignment horizontal="left"/>
    </xf>
    <xf numFmtId="0" fontId="4" fillId="0" borderId="5" xfId="0" applyFont="1" applyFill="1" applyBorder="1" applyAlignment="1">
      <alignment wrapText="1"/>
    </xf>
    <xf numFmtId="0" fontId="4" fillId="0" borderId="0" xfId="0" applyFont="1" applyFill="1" applyBorder="1" applyAlignment="1">
      <alignment horizontal="left"/>
    </xf>
    <xf numFmtId="0" fontId="0" fillId="0" borderId="0" xfId="0" applyFont="1" applyAlignment="1">
      <alignment horizontal="right"/>
    </xf>
    <xf numFmtId="0" fontId="5" fillId="0" borderId="8" xfId="0" applyFont="1" applyFill="1" applyBorder="1" applyAlignment="1">
      <alignment horizontal="center"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wrapText="1"/>
    </xf>
    <xf numFmtId="0" fontId="4" fillId="0" borderId="4" xfId="0" applyFont="1" applyFill="1" applyBorder="1" applyAlignment="1">
      <alignment horizontal="left" vertical="center" wrapText="1"/>
    </xf>
    <xf numFmtId="0" fontId="4" fillId="0" borderId="19" xfId="0" applyFont="1" applyFill="1" applyBorder="1" applyAlignment="1">
      <alignment vertical="top" wrapText="1"/>
    </xf>
    <xf numFmtId="0" fontId="4" fillId="0" borderId="7" xfId="0" applyFont="1" applyFill="1" applyBorder="1" applyAlignment="1">
      <alignment horizontal="left" wrapText="1"/>
    </xf>
    <xf numFmtId="0" fontId="4" fillId="0" borderId="0" xfId="0" applyFont="1" applyFill="1" applyBorder="1" applyAlignment="1">
      <alignment horizontal="right" wrapText="1"/>
    </xf>
    <xf numFmtId="10" fontId="0" fillId="0" borderId="0" xfId="0" applyNumberFormat="1" applyFont="1" applyAlignment="1">
      <alignment/>
    </xf>
    <xf numFmtId="186" fontId="4" fillId="0" borderId="8" xfId="15" applyNumberFormat="1" applyFont="1" applyFill="1" applyBorder="1" applyAlignment="1">
      <alignment horizontal="right" wrapText="1"/>
    </xf>
    <xf numFmtId="186" fontId="4" fillId="0" borderId="5" xfId="15" applyNumberFormat="1" applyFont="1" applyFill="1" applyBorder="1" applyAlignment="1">
      <alignment horizontal="right" wrapText="1"/>
    </xf>
    <xf numFmtId="3" fontId="4" fillId="0" borderId="7" xfId="0" applyNumberFormat="1" applyFont="1" applyFill="1" applyBorder="1" applyAlignment="1">
      <alignment horizontal="right" wrapText="1"/>
    </xf>
    <xf numFmtId="3" fontId="4" fillId="0" borderId="5" xfId="0" applyNumberFormat="1" applyFont="1" applyFill="1" applyBorder="1" applyAlignment="1">
      <alignment wrapText="1"/>
    </xf>
    <xf numFmtId="184" fontId="4" fillId="0" borderId="5" xfId="15" applyNumberFormat="1" applyFont="1" applyFill="1" applyBorder="1" applyAlignment="1">
      <alignment horizontal="right" wrapText="1"/>
    </xf>
    <xf numFmtId="195" fontId="4" fillId="0" borderId="5" xfId="0" applyNumberFormat="1" applyFont="1" applyFill="1" applyBorder="1" applyAlignment="1">
      <alignment horizontal="right" wrapText="1"/>
    </xf>
    <xf numFmtId="195" fontId="4" fillId="0" borderId="5" xfId="0" applyNumberFormat="1" applyFont="1" applyFill="1" applyBorder="1" applyAlignment="1">
      <alignment wrapText="1"/>
    </xf>
    <xf numFmtId="195" fontId="4" fillId="0" borderId="5" xfId="0" applyNumberFormat="1" applyFont="1" applyFill="1" applyBorder="1" applyAlignment="1">
      <alignment horizontal="right"/>
    </xf>
    <xf numFmtId="197" fontId="4" fillId="0" borderId="5" xfId="0" applyNumberFormat="1" applyFont="1" applyFill="1" applyBorder="1" applyAlignment="1">
      <alignment horizontal="right"/>
    </xf>
    <xf numFmtId="186" fontId="4" fillId="0" borderId="7" xfId="15" applyNumberFormat="1" applyFont="1" applyFill="1" applyBorder="1" applyAlignment="1">
      <alignment/>
    </xf>
    <xf numFmtId="0" fontId="4" fillId="0" borderId="20" xfId="0" applyFont="1" applyFill="1" applyBorder="1" applyAlignment="1">
      <alignment/>
    </xf>
    <xf numFmtId="10" fontId="4" fillId="0" borderId="21" xfId="21" applyNumberFormat="1" applyFont="1" applyFill="1" applyBorder="1" applyAlignment="1">
      <alignment horizontal="right"/>
    </xf>
    <xf numFmtId="0" fontId="4" fillId="0" borderId="16" xfId="0" applyFont="1" applyFill="1" applyBorder="1" applyAlignment="1">
      <alignment/>
    </xf>
    <xf numFmtId="10" fontId="4" fillId="0" borderId="22" xfId="21" applyNumberFormat="1" applyFont="1" applyFill="1" applyBorder="1" applyAlignment="1">
      <alignment horizontal="right"/>
    </xf>
    <xf numFmtId="0" fontId="4" fillId="0" borderId="19" xfId="0" applyFont="1" applyFill="1" applyBorder="1" applyAlignment="1">
      <alignment horizontal="right"/>
    </xf>
    <xf numFmtId="0" fontId="4" fillId="0" borderId="0" xfId="0" applyFont="1" applyFill="1" applyBorder="1" applyAlignment="1">
      <alignment horizontal="left" wrapText="1"/>
    </xf>
    <xf numFmtId="0" fontId="4" fillId="0" borderId="0" xfId="0" applyFont="1" applyAlignment="1">
      <alignment horizontal="left"/>
    </xf>
    <xf numFmtId="0" fontId="7" fillId="0" borderId="23" xfId="0" applyFont="1" applyFill="1" applyBorder="1" applyAlignment="1">
      <alignment horizontal="left" wrapText="1"/>
    </xf>
    <xf numFmtId="0" fontId="7" fillId="0" borderId="24" xfId="0" applyFont="1" applyFill="1" applyBorder="1" applyAlignment="1">
      <alignment horizontal="left" wrapText="1"/>
    </xf>
    <xf numFmtId="0" fontId="7" fillId="0" borderId="25" xfId="0" applyFont="1" applyFill="1" applyBorder="1" applyAlignment="1">
      <alignment horizontal="left" wrapText="1"/>
    </xf>
    <xf numFmtId="0" fontId="7" fillId="0" borderId="26" xfId="0" applyFont="1" applyFill="1" applyBorder="1" applyAlignment="1">
      <alignment horizontal="left" wrapText="1"/>
    </xf>
    <xf numFmtId="0" fontId="10"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27" xfId="0" applyFont="1" applyFill="1" applyBorder="1" applyAlignment="1">
      <alignment horizontal="left" wrapText="1"/>
    </xf>
    <xf numFmtId="0" fontId="7" fillId="0" borderId="28" xfId="0" applyFont="1" applyFill="1" applyBorder="1" applyAlignment="1">
      <alignment horizontal="left" wrapText="1"/>
    </xf>
    <xf numFmtId="0" fontId="7" fillId="0" borderId="11" xfId="0" applyFont="1" applyFill="1" applyBorder="1" applyAlignment="1">
      <alignment horizontal="left" wrapText="1"/>
    </xf>
    <xf numFmtId="0" fontId="7" fillId="0" borderId="5" xfId="0" applyFont="1" applyFill="1" applyBorder="1" applyAlignment="1">
      <alignment horizontal="left" wrapText="1"/>
    </xf>
    <xf numFmtId="0" fontId="9" fillId="0" borderId="0" xfId="0" applyFont="1" applyFill="1" applyAlignment="1">
      <alignment horizontal="center"/>
    </xf>
    <xf numFmtId="0" fontId="7" fillId="0" borderId="10" xfId="0" applyFont="1" applyFill="1" applyBorder="1" applyAlignment="1">
      <alignment horizontal="left" wrapText="1"/>
    </xf>
    <xf numFmtId="0" fontId="7" fillId="0" borderId="8" xfId="0" applyFont="1" applyFill="1" applyBorder="1" applyAlignment="1">
      <alignment horizontal="left" wrapText="1"/>
    </xf>
    <xf numFmtId="0" fontId="7" fillId="0" borderId="11" xfId="0" applyFont="1" applyFill="1" applyBorder="1" applyAlignment="1">
      <alignment horizontal="left" wrapText="1"/>
    </xf>
    <xf numFmtId="0" fontId="4" fillId="0" borderId="29"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2"/>
  <sheetViews>
    <sheetView showGridLines="0" tabSelected="1" workbookViewId="0" topLeftCell="A115">
      <selection activeCell="F120" sqref="F120"/>
    </sheetView>
  </sheetViews>
  <sheetFormatPr defaultColWidth="9.140625" defaultRowHeight="12.75"/>
  <cols>
    <col min="1" max="1" width="40.00390625" style="1" customWidth="1"/>
    <col min="2" max="2" width="32.421875" style="1" bestFit="1" customWidth="1"/>
    <col min="3" max="3" width="22.140625" style="1" customWidth="1"/>
    <col min="4" max="4" width="13.7109375" style="1" customWidth="1"/>
    <col min="5" max="16384" width="9.140625" style="72" customWidth="1"/>
  </cols>
  <sheetData>
    <row r="1" ht="31.5" customHeight="1">
      <c r="A1" s="20"/>
    </row>
    <row r="2" ht="16.5" customHeight="1">
      <c r="A2" s="21"/>
    </row>
    <row r="3" spans="1:11" ht="12.75" customHeight="1">
      <c r="A3" s="53"/>
      <c r="K3" s="73"/>
    </row>
    <row r="4" spans="1:4" ht="24.75" customHeight="1">
      <c r="A4" s="112" t="s">
        <v>46</v>
      </c>
      <c r="B4" s="112"/>
      <c r="C4" s="112"/>
      <c r="D4" s="112"/>
    </row>
    <row r="5" spans="1:4" ht="12.75">
      <c r="A5" s="5"/>
      <c r="B5" s="5"/>
      <c r="C5" s="5"/>
      <c r="D5" s="5"/>
    </row>
    <row r="6" spans="1:4" ht="22.5" customHeight="1">
      <c r="A6" s="119" t="s">
        <v>47</v>
      </c>
      <c r="B6" s="119"/>
      <c r="C6" s="119"/>
      <c r="D6" s="119"/>
    </row>
    <row r="7" spans="1:4" ht="12" customHeight="1" thickBot="1">
      <c r="A7" s="4" t="s">
        <v>48</v>
      </c>
      <c r="B7" s="2"/>
      <c r="C7" s="5"/>
      <c r="D7" s="5"/>
    </row>
    <row r="8" spans="1:4" ht="42" customHeight="1">
      <c r="A8" s="23" t="s">
        <v>49</v>
      </c>
      <c r="B8" s="24" t="s">
        <v>172</v>
      </c>
      <c r="C8" s="5"/>
      <c r="D8" s="5"/>
    </row>
    <row r="9" spans="1:4" ht="12.75">
      <c r="A9" s="7" t="s">
        <v>50</v>
      </c>
      <c r="B9" s="25" t="s">
        <v>58</v>
      </c>
      <c r="C9" s="5"/>
      <c r="D9" s="5"/>
    </row>
    <row r="10" spans="1:4" ht="12.75">
      <c r="A10" s="7" t="s">
        <v>51</v>
      </c>
      <c r="B10" s="74" t="s">
        <v>2</v>
      </c>
      <c r="C10" s="5"/>
      <c r="D10" s="5"/>
    </row>
    <row r="11" spans="1:4" ht="12.75">
      <c r="A11" s="7" t="s">
        <v>52</v>
      </c>
      <c r="B11" s="74">
        <v>100001513</v>
      </c>
      <c r="C11" s="5"/>
      <c r="D11" s="5"/>
    </row>
    <row r="12" spans="1:4" ht="25.5">
      <c r="A12" s="7" t="s">
        <v>53</v>
      </c>
      <c r="B12" s="75" t="s">
        <v>17</v>
      </c>
      <c r="C12" s="5"/>
      <c r="D12" s="5"/>
    </row>
    <row r="13" spans="1:4" ht="25.5">
      <c r="A13" s="13" t="s">
        <v>54</v>
      </c>
      <c r="B13" s="25" t="s">
        <v>59</v>
      </c>
      <c r="C13" s="5"/>
      <c r="D13" s="5"/>
    </row>
    <row r="14" spans="1:4" ht="12.75">
      <c r="A14" s="7" t="s">
        <v>55</v>
      </c>
      <c r="B14" s="25" t="s">
        <v>60</v>
      </c>
      <c r="C14" s="5"/>
      <c r="D14" s="5"/>
    </row>
    <row r="15" spans="1:4" ht="12.75">
      <c r="A15" s="7" t="s">
        <v>56</v>
      </c>
      <c r="B15" s="54">
        <v>76</v>
      </c>
      <c r="C15" s="5"/>
      <c r="D15" s="5"/>
    </row>
    <row r="16" spans="1:4" ht="13.5" customHeight="1" thickBot="1">
      <c r="A16" s="11" t="s">
        <v>57</v>
      </c>
      <c r="B16" s="55">
        <v>8688</v>
      </c>
      <c r="C16" s="5"/>
      <c r="D16" s="5"/>
    </row>
    <row r="17" spans="1:4" ht="12.75">
      <c r="A17" s="2"/>
      <c r="B17" s="2"/>
      <c r="C17" s="5"/>
      <c r="D17" s="5"/>
    </row>
    <row r="18" spans="1:4" ht="13.5" thickBot="1">
      <c r="A18" s="26" t="s">
        <v>61</v>
      </c>
      <c r="B18" s="26"/>
      <c r="C18" s="5"/>
      <c r="D18" s="5"/>
    </row>
    <row r="19" spans="1:4" ht="36" customHeight="1">
      <c r="A19" s="27" t="s">
        <v>62</v>
      </c>
      <c r="B19" s="56" t="s">
        <v>63</v>
      </c>
      <c r="C19" s="57" t="s">
        <v>64</v>
      </c>
      <c r="D19" s="5"/>
    </row>
    <row r="20" spans="1:4" ht="12.75">
      <c r="A20" s="58" t="s">
        <v>65</v>
      </c>
      <c r="B20" s="59">
        <v>3178533</v>
      </c>
      <c r="C20" s="60">
        <v>0.3357</v>
      </c>
      <c r="D20" s="5"/>
    </row>
    <row r="21" spans="1:4" ht="12.75">
      <c r="A21" s="58" t="s">
        <v>14</v>
      </c>
      <c r="B21" s="59">
        <v>490002</v>
      </c>
      <c r="C21" s="60">
        <v>0.0518</v>
      </c>
      <c r="D21" s="5"/>
    </row>
    <row r="22" spans="1:4" ht="12.75">
      <c r="A22" s="58" t="s">
        <v>3</v>
      </c>
      <c r="B22" s="59">
        <v>448778</v>
      </c>
      <c r="C22" s="60">
        <v>0.0474</v>
      </c>
      <c r="D22" s="5"/>
    </row>
    <row r="23" spans="1:4" ht="12.75">
      <c r="A23" s="58" t="s">
        <v>19</v>
      </c>
      <c r="B23" s="59">
        <v>306009</v>
      </c>
      <c r="C23" s="60">
        <v>0.0323</v>
      </c>
      <c r="D23" s="5"/>
    </row>
    <row r="24" spans="1:4" ht="12.75">
      <c r="A24" s="58" t="s">
        <v>4</v>
      </c>
      <c r="B24" s="59">
        <v>237712</v>
      </c>
      <c r="C24" s="60">
        <v>0.0251</v>
      </c>
      <c r="D24" s="5"/>
    </row>
    <row r="25" spans="1:4" ht="12.75">
      <c r="A25" s="58" t="s">
        <v>18</v>
      </c>
      <c r="B25" s="59">
        <v>194777</v>
      </c>
      <c r="C25" s="60">
        <v>0.0206</v>
      </c>
      <c r="D25" s="5"/>
    </row>
    <row r="26" spans="1:4" ht="12.75">
      <c r="A26" s="58" t="s">
        <v>24</v>
      </c>
      <c r="B26" s="59">
        <v>175000</v>
      </c>
      <c r="C26" s="60">
        <v>0.0185</v>
      </c>
      <c r="D26" s="5"/>
    </row>
    <row r="27" spans="1:4" ht="12.75">
      <c r="A27" s="58" t="s">
        <v>20</v>
      </c>
      <c r="B27" s="59">
        <v>123978</v>
      </c>
      <c r="C27" s="60">
        <v>0.0131</v>
      </c>
      <c r="D27" s="5"/>
    </row>
    <row r="28" spans="1:4" ht="12.75">
      <c r="A28" s="70" t="s">
        <v>25</v>
      </c>
      <c r="B28" s="59">
        <v>105680</v>
      </c>
      <c r="C28" s="60">
        <v>0.0112</v>
      </c>
      <c r="D28" s="5"/>
    </row>
    <row r="29" spans="1:4" ht="13.5" thickBot="1">
      <c r="A29" s="61" t="s">
        <v>26</v>
      </c>
      <c r="B29" s="62">
        <v>91460</v>
      </c>
      <c r="C29" s="63">
        <v>0.0097</v>
      </c>
      <c r="D29" s="5"/>
    </row>
    <row r="30" spans="1:4" ht="13.5" thickBot="1">
      <c r="A30" s="2"/>
      <c r="B30" s="2"/>
      <c r="C30" s="5"/>
      <c r="D30" s="5"/>
    </row>
    <row r="31" spans="1:4" ht="14.25" customHeight="1" thickBot="1">
      <c r="A31" s="12" t="s">
        <v>66</v>
      </c>
      <c r="B31" s="103" t="s">
        <v>67</v>
      </c>
      <c r="C31" s="5"/>
      <c r="D31" s="5"/>
    </row>
    <row r="32" spans="1:9" ht="10.5" customHeight="1" thickBot="1">
      <c r="A32" s="3"/>
      <c r="B32" s="76"/>
      <c r="C32" s="5"/>
      <c r="D32" s="5"/>
      <c r="I32" s="77"/>
    </row>
    <row r="33" spans="1:4" ht="24.75" customHeight="1">
      <c r="A33" s="8" t="s">
        <v>68</v>
      </c>
      <c r="B33" s="78" t="s">
        <v>69</v>
      </c>
      <c r="C33" s="73"/>
      <c r="D33" s="5"/>
    </row>
    <row r="34" spans="1:4" ht="14.25" customHeight="1">
      <c r="A34" s="9" t="s">
        <v>70</v>
      </c>
      <c r="B34" s="64">
        <v>9467810</v>
      </c>
      <c r="C34" s="73"/>
      <c r="D34" s="5"/>
    </row>
    <row r="35" spans="1:4" ht="12.75">
      <c r="A35" s="10" t="s">
        <v>71</v>
      </c>
      <c r="B35" s="15" t="s">
        <v>5</v>
      </c>
      <c r="C35" s="73"/>
      <c r="D35" s="5"/>
    </row>
    <row r="36" spans="1:4" ht="13.5" thickBot="1">
      <c r="A36" s="11" t="s">
        <v>72</v>
      </c>
      <c r="B36" s="18" t="s">
        <v>1</v>
      </c>
      <c r="C36" s="73"/>
      <c r="D36" s="5"/>
    </row>
    <row r="37" spans="1:4" ht="6" customHeight="1">
      <c r="A37" s="2"/>
      <c r="B37" s="2"/>
      <c r="C37" s="2"/>
      <c r="D37" s="5"/>
    </row>
    <row r="38" spans="1:4" ht="6.75" customHeight="1">
      <c r="A38" s="2"/>
      <c r="B38" s="4"/>
      <c r="C38" s="5"/>
      <c r="D38" s="5"/>
    </row>
    <row r="39" spans="1:4" ht="13.5" thickBot="1">
      <c r="A39" s="28" t="s">
        <v>73</v>
      </c>
      <c r="B39" s="29"/>
      <c r="C39" s="5"/>
      <c r="D39" s="5"/>
    </row>
    <row r="40" spans="1:4" ht="12.75">
      <c r="A40" s="30" t="s">
        <v>74</v>
      </c>
      <c r="B40" s="31" t="s">
        <v>75</v>
      </c>
      <c r="C40" s="5"/>
      <c r="D40" s="5"/>
    </row>
    <row r="41" spans="1:4" ht="12.75">
      <c r="A41" s="79" t="s">
        <v>6</v>
      </c>
      <c r="B41" s="32" t="s">
        <v>76</v>
      </c>
      <c r="C41" s="5"/>
      <c r="D41" s="5"/>
    </row>
    <row r="42" spans="1:4" ht="12.75">
      <c r="A42" s="79" t="s">
        <v>7</v>
      </c>
      <c r="B42" s="32" t="s">
        <v>76</v>
      </c>
      <c r="C42" s="5"/>
      <c r="D42" s="5"/>
    </row>
    <row r="43" spans="1:4" ht="12.75">
      <c r="A43" s="79" t="s">
        <v>8</v>
      </c>
      <c r="B43" s="32" t="s">
        <v>76</v>
      </c>
      <c r="C43" s="5"/>
      <c r="D43" s="5"/>
    </row>
    <row r="44" spans="1:4" ht="12.75">
      <c r="A44" s="79" t="s">
        <v>9</v>
      </c>
      <c r="B44" s="32" t="s">
        <v>76</v>
      </c>
      <c r="C44" s="5"/>
      <c r="D44" s="5"/>
    </row>
    <row r="45" spans="1:4" ht="13.5" thickBot="1">
      <c r="A45" s="80" t="s">
        <v>10</v>
      </c>
      <c r="B45" s="32" t="s">
        <v>76</v>
      </c>
      <c r="C45" s="5"/>
      <c r="D45" s="5"/>
    </row>
    <row r="46" spans="1:4" ht="12.75">
      <c r="A46" s="29"/>
      <c r="B46" s="29"/>
      <c r="C46" s="5"/>
      <c r="D46" s="5"/>
    </row>
    <row r="47" spans="1:4" ht="38.25">
      <c r="A47" s="81" t="s">
        <v>77</v>
      </c>
      <c r="B47" s="81" t="s">
        <v>22</v>
      </c>
      <c r="C47" s="5"/>
      <c r="D47" s="5"/>
    </row>
    <row r="48" spans="1:4" ht="38.25">
      <c r="A48" s="81" t="s">
        <v>78</v>
      </c>
      <c r="B48" s="81" t="s">
        <v>79</v>
      </c>
      <c r="C48" s="5"/>
      <c r="D48" s="5"/>
    </row>
    <row r="49" spans="1:4" ht="7.5" customHeight="1">
      <c r="A49" s="82"/>
      <c r="B49" s="82"/>
      <c r="C49" s="5"/>
      <c r="D49" s="5"/>
    </row>
    <row r="50" spans="1:4" ht="13.5" customHeight="1">
      <c r="A50" s="45"/>
      <c r="B50" s="45"/>
      <c r="C50" s="5"/>
      <c r="D50" s="5"/>
    </row>
    <row r="51" spans="1:4" ht="12.75">
      <c r="A51" s="39" t="s">
        <v>80</v>
      </c>
      <c r="B51" s="5"/>
      <c r="C51" s="5"/>
      <c r="D51" s="5"/>
    </row>
    <row r="52" spans="1:4" ht="13.5" thickBot="1">
      <c r="A52" s="5" t="s">
        <v>81</v>
      </c>
      <c r="B52" s="5"/>
      <c r="C52" s="5"/>
      <c r="D52" s="5"/>
    </row>
    <row r="53" spans="1:4" ht="36" customHeight="1">
      <c r="A53" s="33" t="s">
        <v>82</v>
      </c>
      <c r="B53" s="34" t="s">
        <v>83</v>
      </c>
      <c r="C53" s="57" t="s">
        <v>84</v>
      </c>
      <c r="D53" s="73"/>
    </row>
    <row r="54" spans="1:4" ht="23.25">
      <c r="A54" s="13" t="s">
        <v>86</v>
      </c>
      <c r="B54" s="35" t="s">
        <v>153</v>
      </c>
      <c r="C54" s="65" t="s">
        <v>11</v>
      </c>
      <c r="D54" s="73"/>
    </row>
    <row r="55" spans="1:4" ht="23.25">
      <c r="A55" s="13" t="s">
        <v>87</v>
      </c>
      <c r="B55" s="35" t="s">
        <v>154</v>
      </c>
      <c r="C55" s="65" t="s">
        <v>11</v>
      </c>
      <c r="D55" s="73"/>
    </row>
    <row r="56" spans="1:4" ht="68.25">
      <c r="A56" s="13" t="s">
        <v>88</v>
      </c>
      <c r="B56" s="35" t="s">
        <v>155</v>
      </c>
      <c r="C56" s="65" t="s">
        <v>27</v>
      </c>
      <c r="D56" s="73"/>
    </row>
    <row r="57" spans="1:4" ht="57">
      <c r="A57" s="13" t="s">
        <v>89</v>
      </c>
      <c r="B57" s="35" t="s">
        <v>90</v>
      </c>
      <c r="C57" s="65" t="s">
        <v>21</v>
      </c>
      <c r="D57" s="73"/>
    </row>
    <row r="58" spans="1:4" ht="12.75">
      <c r="A58" s="13" t="s">
        <v>85</v>
      </c>
      <c r="B58" s="35" t="s">
        <v>173</v>
      </c>
      <c r="C58" s="65" t="s">
        <v>28</v>
      </c>
      <c r="D58" s="73"/>
    </row>
    <row r="59" spans="1:4" ht="68.25">
      <c r="A59" s="13" t="s">
        <v>29</v>
      </c>
      <c r="B59" s="35" t="s">
        <v>156</v>
      </c>
      <c r="C59" s="65" t="s">
        <v>30</v>
      </c>
      <c r="D59" s="73"/>
    </row>
    <row r="60" spans="1:4" ht="68.25">
      <c r="A60" s="13" t="s">
        <v>32</v>
      </c>
      <c r="B60" s="35" t="s">
        <v>157</v>
      </c>
      <c r="C60" s="65" t="s">
        <v>31</v>
      </c>
      <c r="D60" s="73"/>
    </row>
    <row r="61" spans="1:4" ht="57">
      <c r="A61" s="66" t="s">
        <v>33</v>
      </c>
      <c r="B61" s="35" t="s">
        <v>158</v>
      </c>
      <c r="C61" s="65" t="s">
        <v>34</v>
      </c>
      <c r="D61" s="73"/>
    </row>
    <row r="62" spans="1:4" ht="23.25">
      <c r="A62" s="66" t="s">
        <v>35</v>
      </c>
      <c r="B62" s="35" t="s">
        <v>159</v>
      </c>
      <c r="C62" s="65" t="s">
        <v>36</v>
      </c>
      <c r="D62" s="73"/>
    </row>
    <row r="63" spans="1:4" ht="79.5">
      <c r="A63" s="13" t="s">
        <v>37</v>
      </c>
      <c r="B63" s="35" t="s">
        <v>160</v>
      </c>
      <c r="C63" s="65" t="s">
        <v>38</v>
      </c>
      <c r="D63" s="73"/>
    </row>
    <row r="64" spans="1:4" ht="69" thickBot="1">
      <c r="A64" s="14" t="s">
        <v>39</v>
      </c>
      <c r="B64" s="35" t="s">
        <v>161</v>
      </c>
      <c r="C64" s="65" t="s">
        <v>40</v>
      </c>
      <c r="D64" s="73"/>
    </row>
    <row r="65" spans="1:4" ht="15" customHeight="1">
      <c r="A65" s="123" t="s">
        <v>91</v>
      </c>
      <c r="B65" s="123"/>
      <c r="C65" s="123"/>
      <c r="D65" s="19"/>
    </row>
    <row r="66" spans="1:4" ht="15" customHeight="1">
      <c r="A66" s="104" t="s">
        <v>92</v>
      </c>
      <c r="B66" s="104"/>
      <c r="C66" s="104"/>
      <c r="D66" s="19"/>
    </row>
    <row r="67" spans="1:4" ht="13.5" customHeight="1">
      <c r="A67" s="5"/>
      <c r="B67" s="5"/>
      <c r="C67" s="5"/>
      <c r="D67" s="5"/>
    </row>
    <row r="68" spans="1:4" ht="13.5" thickBot="1">
      <c r="A68" s="5" t="s">
        <v>93</v>
      </c>
      <c r="B68" s="5"/>
      <c r="C68" s="5"/>
      <c r="D68" s="5"/>
    </row>
    <row r="69" spans="1:4" ht="37.5" customHeight="1">
      <c r="A69" s="33" t="s">
        <v>82</v>
      </c>
      <c r="B69" s="34" t="s">
        <v>83</v>
      </c>
      <c r="C69" s="57" t="s">
        <v>84</v>
      </c>
      <c r="D69" s="73"/>
    </row>
    <row r="70" spans="1:4" ht="24" customHeight="1">
      <c r="A70" s="13" t="s">
        <v>170</v>
      </c>
      <c r="B70" s="35" t="s">
        <v>162</v>
      </c>
      <c r="C70" s="65" t="s">
        <v>11</v>
      </c>
      <c r="D70" s="73"/>
    </row>
    <row r="71" spans="1:4" ht="23.25">
      <c r="A71" s="13" t="s">
        <v>169</v>
      </c>
      <c r="B71" s="35" t="s">
        <v>171</v>
      </c>
      <c r="C71" s="65" t="s">
        <v>41</v>
      </c>
      <c r="D71" s="73"/>
    </row>
    <row r="72" spans="1:4" ht="34.5">
      <c r="A72" s="13" t="s">
        <v>168</v>
      </c>
      <c r="B72" s="35" t="s">
        <v>163</v>
      </c>
      <c r="C72" s="65" t="s">
        <v>11</v>
      </c>
      <c r="D72" s="73"/>
    </row>
    <row r="73" spans="1:4" ht="27" customHeight="1">
      <c r="A73" s="36" t="s">
        <v>167</v>
      </c>
      <c r="B73" s="35" t="s">
        <v>164</v>
      </c>
      <c r="C73" s="68" t="s">
        <v>12</v>
      </c>
      <c r="D73" s="73"/>
    </row>
    <row r="74" spans="1:4" ht="35.25" thickBot="1">
      <c r="A74" s="14" t="s">
        <v>166</v>
      </c>
      <c r="B74" s="16" t="s">
        <v>165</v>
      </c>
      <c r="C74" s="67" t="s">
        <v>11</v>
      </c>
      <c r="D74" s="73"/>
    </row>
    <row r="75" spans="1:4" ht="15" customHeight="1">
      <c r="A75" s="104" t="s">
        <v>94</v>
      </c>
      <c r="B75" s="104"/>
      <c r="C75" s="104"/>
      <c r="D75" s="104"/>
    </row>
    <row r="76" spans="1:4" ht="14.25" customHeight="1">
      <c r="A76" s="104" t="s">
        <v>92</v>
      </c>
      <c r="B76" s="104"/>
      <c r="C76" s="104"/>
      <c r="D76" s="73"/>
    </row>
    <row r="77" spans="1:4" ht="15" customHeight="1">
      <c r="A77" s="5"/>
      <c r="B77" s="5"/>
      <c r="C77" s="5"/>
      <c r="D77" s="37"/>
    </row>
    <row r="78" spans="1:4" ht="38.25">
      <c r="A78" s="38" t="s">
        <v>95</v>
      </c>
      <c r="B78" s="83" t="s">
        <v>96</v>
      </c>
      <c r="C78" s="5"/>
      <c r="D78" s="5"/>
    </row>
    <row r="79" spans="1:4" ht="12.75">
      <c r="A79" s="5"/>
      <c r="B79" s="5"/>
      <c r="C79" s="5"/>
      <c r="D79" s="5"/>
    </row>
    <row r="80" spans="1:4" ht="13.5" thickBot="1">
      <c r="A80" s="39" t="s">
        <v>97</v>
      </c>
      <c r="B80" s="5"/>
      <c r="C80" s="5"/>
      <c r="D80" s="5"/>
    </row>
    <row r="81" spans="1:4" ht="39.75" customHeight="1" thickBot="1">
      <c r="A81" s="84" t="s">
        <v>98</v>
      </c>
      <c r="B81" s="85" t="s">
        <v>99</v>
      </c>
      <c r="C81" s="5"/>
      <c r="D81" s="5"/>
    </row>
    <row r="82" spans="1:4" ht="13.5" customHeight="1">
      <c r="A82" s="45"/>
      <c r="B82" s="3"/>
      <c r="C82" s="5"/>
      <c r="D82" s="5"/>
    </row>
    <row r="83" spans="1:4" ht="12.75">
      <c r="A83" s="40" t="s">
        <v>100</v>
      </c>
      <c r="B83" s="41" t="s">
        <v>101</v>
      </c>
      <c r="C83" s="5"/>
      <c r="D83" s="5"/>
    </row>
    <row r="84" spans="1:4" ht="4.5" customHeight="1" thickBot="1">
      <c r="A84" s="40"/>
      <c r="B84" s="5"/>
      <c r="C84" s="5"/>
      <c r="D84" s="5"/>
    </row>
    <row r="85" spans="1:4" ht="12.75">
      <c r="A85" s="42" t="s">
        <v>102</v>
      </c>
      <c r="B85" s="89">
        <f>1571255+357287+6261</f>
        <v>1934803</v>
      </c>
      <c r="C85" s="5"/>
      <c r="D85" s="5"/>
    </row>
    <row r="86" spans="1:4" ht="12.75">
      <c r="A86" s="13" t="s">
        <v>103</v>
      </c>
      <c r="B86" s="90">
        <f>852528+241286+121284+121</f>
        <v>1215219</v>
      </c>
      <c r="C86" s="5"/>
      <c r="D86" s="5"/>
    </row>
    <row r="87" spans="1:4" ht="13.5" thickBot="1">
      <c r="A87" s="14" t="s">
        <v>104</v>
      </c>
      <c r="B87" s="91">
        <f>+B85-B86</f>
        <v>719584</v>
      </c>
      <c r="C87" s="5"/>
      <c r="D87" s="5"/>
    </row>
    <row r="88" spans="1:4" ht="13.5" thickBot="1">
      <c r="A88" s="40"/>
      <c r="B88" s="40"/>
      <c r="C88" s="5"/>
      <c r="D88" s="5"/>
    </row>
    <row r="89" spans="1:4" ht="12.75">
      <c r="A89" s="42" t="s">
        <v>105</v>
      </c>
      <c r="B89" s="43" t="s">
        <v>108</v>
      </c>
      <c r="C89" s="5"/>
      <c r="D89" s="5"/>
    </row>
    <row r="90" spans="1:4" ht="12.75" customHeight="1">
      <c r="A90" s="13" t="s">
        <v>106</v>
      </c>
      <c r="B90" s="92">
        <f>413572+37641</f>
        <v>451213</v>
      </c>
      <c r="C90" s="5"/>
      <c r="D90" s="5"/>
    </row>
    <row r="91" spans="1:4" ht="13.5" customHeight="1" thickBot="1">
      <c r="A91" s="14" t="s">
        <v>107</v>
      </c>
      <c r="B91" s="91" t="s">
        <v>44</v>
      </c>
      <c r="C91" s="5"/>
      <c r="D91" s="5"/>
    </row>
    <row r="92" spans="1:4" ht="27" customHeight="1" thickBot="1">
      <c r="A92" s="40"/>
      <c r="B92" s="40"/>
      <c r="C92" s="5"/>
      <c r="D92" s="5"/>
    </row>
    <row r="93" spans="1:4" ht="12.75">
      <c r="A93" s="42" t="s">
        <v>110</v>
      </c>
      <c r="B93" s="43" t="s">
        <v>109</v>
      </c>
      <c r="C93" s="5"/>
      <c r="D93" s="5"/>
    </row>
    <row r="94" spans="1:4" ht="25.5">
      <c r="A94" s="13" t="s">
        <v>111</v>
      </c>
      <c r="B94" s="92">
        <f>1934803/76</f>
        <v>25457.934210526317</v>
      </c>
      <c r="C94" s="5"/>
      <c r="D94" s="5"/>
    </row>
    <row r="95" spans="1:4" ht="25.5">
      <c r="A95" s="13" t="s">
        <v>112</v>
      </c>
      <c r="B95" s="90">
        <f>719584/76</f>
        <v>9468.21052631579</v>
      </c>
      <c r="C95" s="5"/>
      <c r="D95" s="5"/>
    </row>
    <row r="96" spans="1:4" ht="25.5">
      <c r="A96" s="13" t="s">
        <v>113</v>
      </c>
      <c r="B96" s="93">
        <f>1571255/852528</f>
        <v>1.843053835181953</v>
      </c>
      <c r="C96" s="5"/>
      <c r="D96" s="5"/>
    </row>
    <row r="97" spans="1:4" ht="25.5">
      <c r="A97" s="13" t="s">
        <v>114</v>
      </c>
      <c r="B97" s="94">
        <f>719584/1934803</f>
        <v>0.37191590048185785</v>
      </c>
      <c r="C97" s="5"/>
      <c r="D97" s="5"/>
    </row>
    <row r="98" spans="1:4" ht="25.5">
      <c r="A98" s="13" t="s">
        <v>115</v>
      </c>
      <c r="B98" s="95">
        <f>2796157/716383</f>
        <v>3.903159343535511</v>
      </c>
      <c r="C98" s="5"/>
      <c r="D98" s="5"/>
    </row>
    <row r="99" spans="1:4" ht="25.5">
      <c r="A99" s="13" t="s">
        <v>116</v>
      </c>
      <c r="B99" s="96">
        <f>719584/6896012</f>
        <v>0.1043478462624485</v>
      </c>
      <c r="C99" s="5"/>
      <c r="D99" s="5"/>
    </row>
    <row r="100" spans="1:4" ht="25.5">
      <c r="A100" s="13" t="s">
        <v>117</v>
      </c>
      <c r="B100" s="96">
        <f>639161/(4193014-27178)</f>
        <v>0.15342922765082448</v>
      </c>
      <c r="C100" s="5"/>
      <c r="D100" s="5"/>
    </row>
    <row r="101" spans="1:4" ht="27" customHeight="1">
      <c r="A101" s="13" t="s">
        <v>118</v>
      </c>
      <c r="B101" s="97">
        <f>718727/1571255</f>
        <v>0.4574222516396129</v>
      </c>
      <c r="C101" s="5"/>
      <c r="D101" s="5"/>
    </row>
    <row r="102" spans="1:4" ht="25.5">
      <c r="A102" s="13" t="s">
        <v>119</v>
      </c>
      <c r="B102" s="96">
        <f>+(1226713+9316)/6896012</f>
        <v>0.17923823218405072</v>
      </c>
      <c r="C102" s="5"/>
      <c r="D102" s="5"/>
    </row>
    <row r="103" spans="1:4" ht="38.25">
      <c r="A103" s="13" t="s">
        <v>120</v>
      </c>
      <c r="B103" s="94">
        <f>469938/716383</f>
        <v>0.6559870907042741</v>
      </c>
      <c r="C103" s="5"/>
      <c r="D103" s="5"/>
    </row>
    <row r="104" spans="1:4" ht="29.25" customHeight="1">
      <c r="A104" s="13" t="s">
        <v>121</v>
      </c>
      <c r="B104" s="96">
        <f>+(2796157-530)/716383</f>
        <v>3.9024195158176562</v>
      </c>
      <c r="C104" s="5"/>
      <c r="D104" s="5"/>
    </row>
    <row r="105" spans="1:4" ht="26.25" thickBot="1">
      <c r="A105" s="14" t="s">
        <v>122</v>
      </c>
      <c r="B105" s="98">
        <f>2796157-716383</f>
        <v>2079774</v>
      </c>
      <c r="C105" s="5"/>
      <c r="D105" s="5"/>
    </row>
    <row r="106" spans="1:4" ht="13.5" thickBot="1">
      <c r="A106" s="45"/>
      <c r="B106" s="44"/>
      <c r="C106" s="5"/>
      <c r="D106" s="5"/>
    </row>
    <row r="107" spans="1:4" ht="12.75">
      <c r="A107" s="23" t="s">
        <v>124</v>
      </c>
      <c r="B107" s="69" t="s">
        <v>127</v>
      </c>
      <c r="C107" s="5"/>
      <c r="D107" s="5"/>
    </row>
    <row r="108" spans="1:4" ht="12.75">
      <c r="A108" s="7" t="s">
        <v>125</v>
      </c>
      <c r="B108" s="15" t="s">
        <v>128</v>
      </c>
      <c r="C108" s="5"/>
      <c r="D108" s="5"/>
    </row>
    <row r="109" spans="1:4" ht="12.75">
      <c r="A109" s="7" t="s">
        <v>126</v>
      </c>
      <c r="B109" s="15" t="s">
        <v>42</v>
      </c>
      <c r="C109" s="5"/>
      <c r="D109" s="5"/>
    </row>
    <row r="110" spans="1:4" ht="12.75">
      <c r="A110" s="7" t="s">
        <v>123</v>
      </c>
      <c r="B110" s="15" t="s">
        <v>43</v>
      </c>
      <c r="C110" s="5"/>
      <c r="D110" s="5"/>
    </row>
    <row r="111" spans="1:4" ht="42" customHeight="1" thickBot="1">
      <c r="A111" s="14" t="s">
        <v>129</v>
      </c>
      <c r="B111" s="86" t="s">
        <v>130</v>
      </c>
      <c r="C111" s="5"/>
      <c r="D111" s="5"/>
    </row>
    <row r="112" spans="1:4" ht="14.25" customHeight="1">
      <c r="A112" s="45"/>
      <c r="B112" s="87"/>
      <c r="C112" s="5"/>
      <c r="D112" s="5"/>
    </row>
    <row r="113" spans="1:4" ht="12.75">
      <c r="A113" s="6"/>
      <c r="B113" s="41" t="s">
        <v>101</v>
      </c>
      <c r="C113" s="5"/>
      <c r="D113" s="5"/>
    </row>
    <row r="114" spans="1:4" ht="12.75">
      <c r="A114" s="5" t="s">
        <v>131</v>
      </c>
      <c r="B114" s="46" t="s">
        <v>45</v>
      </c>
      <c r="C114" s="5"/>
      <c r="D114" s="5"/>
    </row>
    <row r="115" spans="1:4" ht="12.75">
      <c r="A115" s="5"/>
      <c r="B115" s="46"/>
      <c r="C115" s="5"/>
      <c r="D115" s="5"/>
    </row>
    <row r="116" spans="1:4" ht="13.5" thickBot="1">
      <c r="A116" s="5"/>
      <c r="B116" s="47" t="s">
        <v>132</v>
      </c>
      <c r="C116" s="5"/>
      <c r="D116" s="5"/>
    </row>
    <row r="117" spans="1:4" ht="12.75">
      <c r="A117" s="48" t="s">
        <v>133</v>
      </c>
      <c r="B117" s="49"/>
      <c r="C117" s="5"/>
      <c r="D117" s="5"/>
    </row>
    <row r="118" spans="1:4" ht="12.75">
      <c r="A118" s="99" t="s">
        <v>15</v>
      </c>
      <c r="B118" s="100">
        <f>799453000/1934802587.9*100%</f>
        <v>0.4131961601662482</v>
      </c>
      <c r="C118" s="17"/>
      <c r="D118" s="5"/>
    </row>
    <row r="119" spans="1:5" ht="13.5" thickBot="1">
      <c r="A119" s="101" t="s">
        <v>174</v>
      </c>
      <c r="B119" s="102">
        <f>318692000/1934802587.9*100%</f>
        <v>0.16471551257635156</v>
      </c>
      <c r="C119" s="5"/>
      <c r="D119" s="5"/>
      <c r="E119" s="88"/>
    </row>
    <row r="120" spans="1:4" ht="12.75">
      <c r="A120" s="2"/>
      <c r="B120" s="2"/>
      <c r="C120" s="5"/>
      <c r="D120" s="5"/>
    </row>
    <row r="121" spans="1:4" ht="13.5" thickBot="1">
      <c r="A121" s="2"/>
      <c r="B121" s="50" t="s">
        <v>135</v>
      </c>
      <c r="C121" s="5"/>
      <c r="D121" s="5"/>
    </row>
    <row r="122" spans="1:4" ht="12.75">
      <c r="A122" s="48" t="s">
        <v>134</v>
      </c>
      <c r="B122" s="49"/>
      <c r="C122" s="5"/>
      <c r="D122" s="5"/>
    </row>
    <row r="123" spans="1:4" ht="12.75">
      <c r="A123" s="99" t="s">
        <v>16</v>
      </c>
      <c r="B123" s="100">
        <f>522193112.17/543553723.45*100%</f>
        <v>0.96070193182668</v>
      </c>
      <c r="C123" s="17"/>
      <c r="D123" s="5"/>
    </row>
    <row r="124" spans="1:4" ht="13.5" thickBot="1">
      <c r="A124" s="101" t="s">
        <v>13</v>
      </c>
      <c r="B124" s="102">
        <f>2254290/543553723.45*100%</f>
        <v>0.004147317740170656</v>
      </c>
      <c r="C124" s="5"/>
      <c r="D124" s="5"/>
    </row>
    <row r="125" spans="1:4" ht="12.75">
      <c r="A125" s="5"/>
      <c r="B125" s="5"/>
      <c r="C125" s="5"/>
      <c r="D125" s="5"/>
    </row>
    <row r="126" spans="1:4" ht="13.5" thickBot="1">
      <c r="A126" s="5" t="s">
        <v>136</v>
      </c>
      <c r="B126" s="5"/>
      <c r="C126" s="5"/>
      <c r="D126" s="5"/>
    </row>
    <row r="127" spans="1:4" ht="28.5" customHeight="1">
      <c r="A127" s="23" t="s">
        <v>137</v>
      </c>
      <c r="B127" s="120" t="s">
        <v>140</v>
      </c>
      <c r="C127" s="121"/>
      <c r="D127" s="5"/>
    </row>
    <row r="128" spans="1:4" ht="48" customHeight="1">
      <c r="A128" s="7" t="s">
        <v>138</v>
      </c>
      <c r="B128" s="122" t="s">
        <v>141</v>
      </c>
      <c r="C128" s="118"/>
      <c r="D128" s="5"/>
    </row>
    <row r="129" spans="1:4" ht="24.75" customHeight="1" thickBot="1">
      <c r="A129" s="51" t="s">
        <v>139</v>
      </c>
      <c r="B129" s="113" t="s">
        <v>142</v>
      </c>
      <c r="C129" s="114"/>
      <c r="D129" s="5"/>
    </row>
    <row r="130" spans="1:4" ht="12.75">
      <c r="A130" s="5"/>
      <c r="B130" s="5"/>
      <c r="C130" s="5"/>
      <c r="D130" s="5"/>
    </row>
    <row r="131" spans="1:4" ht="13.5" thickBot="1">
      <c r="A131" s="5" t="s">
        <v>0</v>
      </c>
      <c r="B131" s="5"/>
      <c r="C131" s="5"/>
      <c r="D131" s="5"/>
    </row>
    <row r="132" spans="1:6" ht="72.75" customHeight="1">
      <c r="A132" s="23" t="s">
        <v>148</v>
      </c>
      <c r="B132" s="115" t="s">
        <v>152</v>
      </c>
      <c r="C132" s="116"/>
      <c r="D132" s="5"/>
      <c r="F132" s="71"/>
    </row>
    <row r="133" spans="1:4" ht="29.25" customHeight="1">
      <c r="A133" s="7" t="s">
        <v>147</v>
      </c>
      <c r="B133" s="117" t="s">
        <v>149</v>
      </c>
      <c r="C133" s="118"/>
      <c r="D133" s="5"/>
    </row>
    <row r="134" spans="1:4" ht="38.25" customHeight="1" thickBot="1">
      <c r="A134" s="51" t="s">
        <v>145</v>
      </c>
      <c r="B134" s="106" t="s">
        <v>146</v>
      </c>
      <c r="C134" s="107"/>
      <c r="D134" s="5"/>
    </row>
    <row r="135" spans="1:4" ht="39.75" customHeight="1" thickBot="1">
      <c r="A135" s="52" t="s">
        <v>144</v>
      </c>
      <c r="B135" s="108" t="s">
        <v>143</v>
      </c>
      <c r="C135" s="109"/>
      <c r="D135" s="5"/>
    </row>
    <row r="136" spans="1:4" ht="17.25" customHeight="1">
      <c r="A136" s="45"/>
      <c r="B136" s="22"/>
      <c r="C136" s="22"/>
      <c r="D136" s="5"/>
    </row>
    <row r="137" spans="1:4" ht="12" customHeight="1">
      <c r="A137" s="45"/>
      <c r="B137" s="22"/>
      <c r="C137" s="22"/>
      <c r="D137" s="5"/>
    </row>
    <row r="138" spans="1:4" ht="14.25">
      <c r="A138" s="5"/>
      <c r="B138" s="110" t="s">
        <v>23</v>
      </c>
      <c r="C138" s="110"/>
      <c r="D138" s="5"/>
    </row>
    <row r="139" spans="2:3" ht="12.75">
      <c r="B139" s="111" t="s">
        <v>150</v>
      </c>
      <c r="C139" s="111"/>
    </row>
    <row r="141" ht="14.25" customHeight="1"/>
    <row r="142" spans="2:3" ht="12.75">
      <c r="B142" s="105" t="s">
        <v>151</v>
      </c>
      <c r="C142" s="105"/>
    </row>
  </sheetData>
  <mergeCells count="16">
    <mergeCell ref="A4:D4"/>
    <mergeCell ref="B129:C129"/>
    <mergeCell ref="B132:C132"/>
    <mergeCell ref="B133:C133"/>
    <mergeCell ref="A6:D6"/>
    <mergeCell ref="B127:C127"/>
    <mergeCell ref="B128:C128"/>
    <mergeCell ref="A76:C76"/>
    <mergeCell ref="A75:D75"/>
    <mergeCell ref="A65:C65"/>
    <mergeCell ref="A66:C66"/>
    <mergeCell ref="B142:C142"/>
    <mergeCell ref="B134:C134"/>
    <mergeCell ref="B135:C135"/>
    <mergeCell ref="B138:C138"/>
    <mergeCell ref="B139:C139"/>
  </mergeCells>
  <printOptions/>
  <pageMargins left="0.79" right="0.35433070866141736" top="0.3937007874015748" bottom="0.1968503937007874" header="0.5118110236220472" footer="0.5118110236220472"/>
  <pageSetup horizontalDpi="300" verticalDpi="300" orientation="portrait" paperSize="9" scale="65" r:id="rId3"/>
  <rowBreaks count="2" manualBreakCount="2">
    <brk id="50" max="255" man="1"/>
    <brk id="92" max="255" man="1"/>
  </rowBreaks>
  <legacyDrawing r:id="rId2"/>
  <oleObjects>
    <oleObject progId="Word.Document.8" shapeId="858762"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None</cp:lastModifiedBy>
  <cp:lastPrinted>2011-07-06T08:17:08Z</cp:lastPrinted>
  <dcterms:created xsi:type="dcterms:W3CDTF">2007-05-01T11:26:42Z</dcterms:created>
  <dcterms:modified xsi:type="dcterms:W3CDTF">2011-07-06T08:17:14Z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