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60" windowWidth="11100" windowHeight="6090" tabRatio="609" activeTab="1"/>
  </bookViews>
  <sheets>
    <sheet name="N" sheetId="1" r:id="rId1"/>
    <sheet name="OsPl" sheetId="2" r:id="rId2"/>
    <sheet name="Plan prihoda rashoda i dobiti" sheetId="3" r:id="rId3"/>
  </sheets>
  <externalReferences>
    <externalReference r:id="rId6"/>
  </externalReferences>
  <definedNames>
    <definedName name="_xlnm.Print_Area" localSheetId="0">'N'!$A$1:$I$44</definedName>
    <definedName name="_xlnm.Print_Area" localSheetId="1">'OsPl'!$A$1:$K$143</definedName>
    <definedName name="_xlnm.Print_Area" localSheetId="2">'Plan prihoda rashoda i dobiti'!$A$1:$J$54</definedName>
  </definedNames>
  <calcPr fullCalcOnLoad="1"/>
</workbook>
</file>

<file path=xl/sharedStrings.xml><?xml version="1.0" encoding="utf-8"?>
<sst xmlns="http://schemas.openxmlformats.org/spreadsheetml/2006/main" count="180" uniqueCount="166">
  <si>
    <t xml:space="preserve"> </t>
  </si>
  <si>
    <t>"SOJAPROTEIN"  A.D.</t>
  </si>
  <si>
    <t xml:space="preserve">  za preradu soje </t>
  </si>
  <si>
    <t>"SOJAPROTEIN"</t>
  </si>
  <si>
    <t xml:space="preserve"> Bečej</t>
  </si>
  <si>
    <t>1.</t>
  </si>
  <si>
    <t>2.</t>
  </si>
  <si>
    <t>3.</t>
  </si>
  <si>
    <t>Sopromix</t>
  </si>
  <si>
    <t>4.</t>
  </si>
  <si>
    <t>din/kg</t>
  </si>
  <si>
    <t>5.</t>
  </si>
  <si>
    <t>6.</t>
  </si>
  <si>
    <t>T  S  P</t>
  </si>
  <si>
    <t>A.</t>
  </si>
  <si>
    <t>B</t>
  </si>
  <si>
    <t>C.</t>
  </si>
  <si>
    <t>D.</t>
  </si>
  <si>
    <t>7.</t>
  </si>
  <si>
    <t>8.</t>
  </si>
  <si>
    <t>9.</t>
  </si>
  <si>
    <t>10.</t>
  </si>
  <si>
    <t>11.</t>
  </si>
  <si>
    <t>12.</t>
  </si>
  <si>
    <t>13.</t>
  </si>
  <si>
    <t>1.2.</t>
  </si>
  <si>
    <t>1.1.</t>
  </si>
  <si>
    <t>Leci - Vita</t>
  </si>
  <si>
    <t>PROIZVODNO-FINANSIJSKI PLAN</t>
  </si>
  <si>
    <t>E.</t>
  </si>
  <si>
    <t xml:space="preserve"> AKCIONARSKOG DRUšTVA</t>
  </si>
  <si>
    <t xml:space="preserve">   </t>
  </si>
  <si>
    <t>Index</t>
  </si>
  <si>
    <t xml:space="preserve"> za period I-XII 2008. godine</t>
  </si>
  <si>
    <t>I-XII 2007</t>
  </si>
  <si>
    <t xml:space="preserve"> - 4 -</t>
  </si>
  <si>
    <t>-2-</t>
  </si>
  <si>
    <t>Becej, February 2008</t>
  </si>
  <si>
    <t>"SOJAPROTEIN" A.D. BECEJ</t>
  </si>
  <si>
    <t>BASIS OF OPERATION PLAN FOR 2008</t>
  </si>
  <si>
    <t>Planned Soybean Grain Processing (tons)</t>
  </si>
  <si>
    <r>
      <t xml:space="preserve">of approximately </t>
    </r>
    <r>
      <rPr>
        <b/>
        <sz val="11"/>
        <rFont val="Arial"/>
        <family val="2"/>
      </rPr>
      <t xml:space="preserve">780 tons/day and 300 working days </t>
    </r>
    <r>
      <rPr>
        <sz val="11"/>
        <rFont val="Arial"/>
        <family val="2"/>
      </rPr>
      <t>is planned</t>
    </r>
    <r>
      <rPr>
        <sz val="11"/>
        <rFont val="Arial"/>
        <family val="2"/>
      </rPr>
      <t xml:space="preserve">. </t>
    </r>
  </si>
  <si>
    <t>Specified quantity of the soybean grain would be provided as follows:</t>
  </si>
  <si>
    <t>-Soybean - crop 2006 - available quantities</t>
  </si>
  <si>
    <t>-Soybean - crop 2007 - available quantities</t>
  </si>
  <si>
    <t>-Soybean - crop 2008</t>
  </si>
  <si>
    <t>Total processing</t>
  </si>
  <si>
    <t>Production and Realization</t>
  </si>
  <si>
    <t>(in tons)</t>
  </si>
  <si>
    <t>Ord. No.</t>
  </si>
  <si>
    <t>Product</t>
  </si>
  <si>
    <t>ACCOMPLISHED I - XII 2007</t>
  </si>
  <si>
    <t>PLAN FOR 2008</t>
  </si>
  <si>
    <t>Market</t>
  </si>
  <si>
    <t xml:space="preserve">Local </t>
  </si>
  <si>
    <t>Export</t>
  </si>
  <si>
    <t>Total</t>
  </si>
  <si>
    <t>Raw soybean oil</t>
  </si>
  <si>
    <t>Lecithin</t>
  </si>
  <si>
    <t xml:space="preserve">Soybean meal </t>
  </si>
  <si>
    <t>I and III category of soybean pod and waste</t>
  </si>
  <si>
    <r>
      <t>Soybean groat-</t>
    </r>
    <r>
      <rPr>
        <b/>
        <sz val="8"/>
        <rFont val="Arial"/>
        <family val="2"/>
      </rPr>
      <t>PTG/SH and amyl.</t>
    </r>
  </si>
  <si>
    <r>
      <t>Soybean groat -</t>
    </r>
    <r>
      <rPr>
        <b/>
        <sz val="8"/>
        <rFont val="Arial"/>
        <family val="2"/>
      </rPr>
      <t>SOPRO UTG</t>
    </r>
  </si>
  <si>
    <t>Soybean flour</t>
  </si>
  <si>
    <t>Fish fodder</t>
  </si>
  <si>
    <t>-Corn and wheat for fish fodder production</t>
  </si>
  <si>
    <t xml:space="preserve">Roasted soybean </t>
  </si>
  <si>
    <t>T o t a l production and realization</t>
  </si>
  <si>
    <t xml:space="preserve">       Percentage </t>
  </si>
  <si>
    <t>Assumptions for the Financial Result</t>
  </si>
  <si>
    <t>1. Production value is based on the average value of raw materials as follows:</t>
  </si>
  <si>
    <t xml:space="preserve">Price of the bought-up soybean grain - crop 2007 and buy-up plan for 2008 is the average  </t>
  </si>
  <si>
    <t>prices against the quantity paid in advance and market price.</t>
  </si>
  <si>
    <t xml:space="preserve">2. Sales prices on local market for the crop 2007 soybean are determined on the basis </t>
  </si>
  <si>
    <t xml:space="preserve">    the crop 2008 soybean are adjusted pro rata to the raw material price growth.</t>
  </si>
  <si>
    <t xml:space="preserve">    per employee, planned point value of 28.50  din/point (gross), current taxes and contributions</t>
  </si>
  <si>
    <t xml:space="preserve">    charged to the employee and employer, respectively.</t>
  </si>
  <si>
    <t>3. Gross salaries will be determined on the basis of 400 employees, average points</t>
  </si>
  <si>
    <t xml:space="preserve">4. All operating costs and expenses necessary for the Plan development will be projected </t>
  </si>
  <si>
    <t xml:space="preserve">   and their adjustment will be made on the basis of current prices when possible and assumed .</t>
  </si>
  <si>
    <t xml:space="preserve">   economic trends in 2008.</t>
  </si>
  <si>
    <t>Sowing of soybean, sunflower and rape contracting in 2008</t>
  </si>
  <si>
    <t>Elements related to the contracting of the crop 2008 soybean sowing should be provided in the Plan.</t>
  </si>
  <si>
    <t>According to the Raw Material Sector's Plan soybean sowing on approximately 100,000 ha is foreseen</t>
  </si>
  <si>
    <t xml:space="preserve">approximately 5,000 to 6,000 tons of soybean seed should be provided. Additional volume of </t>
  </si>
  <si>
    <t>approximately 70,00 tons of soybean seeds is planned through exchange for soybean products and</t>
  </si>
  <si>
    <t>in compliance with the market conditions.</t>
  </si>
  <si>
    <t xml:space="preserve">For the purpose of keeping the achieved market position and maintenance of good partnership relations   </t>
  </si>
  <si>
    <r>
      <t xml:space="preserve"> </t>
    </r>
    <r>
      <rPr>
        <b/>
        <sz val="11"/>
        <rFont val="Arial"/>
        <family val="2"/>
      </rPr>
      <t>2.0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t/ha</t>
    </r>
    <r>
      <rPr>
        <sz val="11"/>
        <rFont val="Arial"/>
        <family val="2"/>
      </rPr>
      <t xml:space="preserve">,  i.e.  </t>
    </r>
    <r>
      <rPr>
        <b/>
        <sz val="11"/>
        <rFont val="Arial"/>
        <family val="2"/>
      </rPr>
      <t>100,000 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of s</t>
    </r>
    <r>
      <rPr>
        <sz val="11"/>
        <rFont val="Arial"/>
        <family val="2"/>
      </rPr>
      <t xml:space="preserve">unflower grain. Approximately </t>
    </r>
    <r>
      <rPr>
        <b/>
        <sz val="11"/>
        <rFont val="Arial"/>
        <family val="2"/>
      </rPr>
      <t>4-5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kg/ha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</t>
    </r>
    <r>
      <rPr>
        <sz val="11"/>
        <rFont val="Arial"/>
        <family val="2"/>
      </rPr>
      <t xml:space="preserve">f seeds should be provided </t>
    </r>
  </si>
  <si>
    <r>
      <t xml:space="preserve">Rape sowing is contracted </t>
    </r>
    <r>
      <rPr>
        <sz val="11"/>
        <rFont val="Arial"/>
        <family val="2"/>
      </rPr>
      <t xml:space="preserve">on the area of </t>
    </r>
    <r>
      <rPr>
        <b/>
        <sz val="11"/>
        <rFont val="Arial"/>
        <family val="2"/>
      </rPr>
      <t>10,000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ha</t>
    </r>
    <r>
      <rPr>
        <sz val="11"/>
        <rFont val="Arial"/>
        <family val="2"/>
      </rPr>
      <t xml:space="preserve">, with expected yield of </t>
    </r>
    <r>
      <rPr>
        <b/>
        <sz val="11"/>
        <rFont val="Arial"/>
        <family val="2"/>
      </rPr>
      <t>3.0 t/ha,</t>
    </r>
    <r>
      <rPr>
        <sz val="11"/>
        <rFont val="Arial"/>
        <family val="2"/>
      </rPr>
      <t xml:space="preserve"> </t>
    </r>
  </si>
  <si>
    <r>
      <t xml:space="preserve">i.e. </t>
    </r>
    <r>
      <rPr>
        <b/>
        <sz val="11"/>
        <rFont val="Arial"/>
        <family val="2"/>
      </rPr>
      <t>30,000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tons</t>
    </r>
    <r>
      <rPr>
        <sz val="11"/>
        <rFont val="Arial"/>
        <family val="2"/>
      </rPr>
      <t xml:space="preserve"> of rape. Additional 10,000 tons of rape is planned. </t>
    </r>
  </si>
  <si>
    <t xml:space="preserve">Manner of Securing Working Assets for Buy-up of Soybean, </t>
  </si>
  <si>
    <t>Sunflower and Rape - Crop 2008</t>
  </si>
  <si>
    <t xml:space="preserve">Working assets for buy-up of crop 2008 soybean will be secured from own funds, through </t>
  </si>
  <si>
    <t>compensation and potentially short-term bank credits:</t>
  </si>
  <si>
    <t xml:space="preserve"> - Procurement of approximately 100,000 soybean grain in advance will be secured through purchase </t>
  </si>
  <si>
    <t xml:space="preserve">   of soybean seeds, pesticides, mineral fertilizers, soybean meal, advance payments and</t>
  </si>
  <si>
    <t xml:space="preserve">    collection of former debts;</t>
  </si>
  <si>
    <t xml:space="preserve">    funds and through compensation at the time of buy-up of soybean grain and use of short-term</t>
  </si>
  <si>
    <t xml:space="preserve">   bank credits if necessary.</t>
  </si>
  <si>
    <r>
      <t>Working assets for sunflower buy-up</t>
    </r>
    <r>
      <rPr>
        <sz val="11"/>
        <rFont val="Arial"/>
        <family val="2"/>
      </rPr>
      <t xml:space="preserve"> - crop 2008 - will be secured from own funds and through </t>
    </r>
  </si>
  <si>
    <r>
      <t xml:space="preserve">compensation.  Purchase of approximately </t>
    </r>
    <r>
      <rPr>
        <b/>
        <sz val="11"/>
        <rFont val="Arial"/>
        <family val="2"/>
      </rPr>
      <t xml:space="preserve">40,000 </t>
    </r>
    <r>
      <rPr>
        <sz val="11"/>
        <rFont val="Arial"/>
        <family val="2"/>
      </rPr>
      <t>tons of sunflower grain in advance would be</t>
    </r>
  </si>
  <si>
    <t>secured through sunflower grain, pesticides, mineral fertilizers, sunflower meal and cash</t>
  </si>
  <si>
    <t xml:space="preserve"> payments.</t>
  </si>
  <si>
    <r>
      <t>Balance of approximately</t>
    </r>
    <r>
      <rPr>
        <b/>
        <sz val="11"/>
        <rFont val="Arial"/>
        <family val="2"/>
      </rPr>
      <t xml:space="preserve"> 60,000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tons </t>
    </r>
    <r>
      <rPr>
        <sz val="11"/>
        <rFont val="Arial"/>
        <family val="2"/>
      </rPr>
      <t xml:space="preserve"> of sunflower grain will be secured from own funds </t>
    </r>
    <r>
      <rPr>
        <sz val="11"/>
        <rFont val="Arial"/>
        <family val="2"/>
      </rPr>
      <t>and</t>
    </r>
  </si>
  <si>
    <t>through exchange of goods in compliance with the market conditions.</t>
  </si>
  <si>
    <t xml:space="preserve">The entire volume of crop 2008 sunflower is appropriated for sale under prevailing market </t>
  </si>
  <si>
    <t>conditions to the best customer.</t>
  </si>
  <si>
    <r>
      <t>Working assets for buy-up of rape</t>
    </r>
    <r>
      <rPr>
        <sz val="11"/>
        <rFont val="Arial"/>
        <family val="2"/>
      </rPr>
      <t xml:space="preserve"> - crop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2008 will be secured from own funds</t>
    </r>
    <r>
      <rPr>
        <sz val="10"/>
        <rFont val="Arial"/>
        <family val="2"/>
      </rPr>
      <t xml:space="preserve"> and through</t>
    </r>
  </si>
  <si>
    <t xml:space="preserve">rape seeds, pesticides, mineral fertilizers, meal and cash payments. </t>
  </si>
  <si>
    <r>
      <t xml:space="preserve">Balance of approximately  </t>
    </r>
    <r>
      <rPr>
        <b/>
        <sz val="11"/>
        <rFont val="Arial"/>
        <family val="2"/>
      </rPr>
      <t xml:space="preserve">32,000  tons </t>
    </r>
    <r>
      <rPr>
        <sz val="11"/>
        <rFont val="Arial"/>
        <family val="2"/>
      </rPr>
      <t xml:space="preserve">of rape grain will be secured from own funds and </t>
    </r>
  </si>
  <si>
    <t xml:space="preserve">The entire volume of crop 2008 rape is appropriated for sale under prevailing market  </t>
  </si>
  <si>
    <r>
      <t>materials for the crop 2008 up to the date</t>
    </r>
    <r>
      <rPr>
        <b/>
        <sz val="11"/>
        <rFont val="Arial"/>
        <family val="2"/>
      </rPr>
      <t xml:space="preserve"> of the Plan develop</t>
    </r>
    <r>
      <rPr>
        <sz val="11"/>
        <rFont val="Arial"/>
        <family val="2"/>
      </rPr>
      <t>ment.</t>
    </r>
  </si>
  <si>
    <r>
      <t xml:space="preserve">Processing of  </t>
    </r>
    <r>
      <rPr>
        <b/>
        <sz val="12"/>
        <rFont val="Arial"/>
        <family val="0"/>
      </rPr>
      <t>235,000 tons</t>
    </r>
    <r>
      <rPr>
        <sz val="12"/>
        <rFont val="Arial"/>
        <family val="0"/>
      </rPr>
      <t xml:space="preserve">  of input soybean grain based on the daily processing </t>
    </r>
  </si>
  <si>
    <t>-Soybean obtained through compensation - crop 2007</t>
  </si>
  <si>
    <t>Vegetarian pie</t>
  </si>
  <si>
    <t>-Soybean grain with buy-up costs - crop 2007</t>
  </si>
  <si>
    <t>-'-Soybean grain with buy-up costs - crop 2008</t>
  </si>
  <si>
    <t>-Corn and wheat for manufacture of other soybean products</t>
  </si>
  <si>
    <t xml:space="preserve">    of current prices at the time of the Annual Plan development, whereas the prices for </t>
  </si>
  <si>
    <t xml:space="preserve">    on the basis of average incurred processing costs per kilo of processed material in 2007 </t>
  </si>
  <si>
    <r>
      <t xml:space="preserve">with average yield of </t>
    </r>
    <r>
      <rPr>
        <b/>
        <sz val="11"/>
        <rFont val="Arial"/>
        <family val="2"/>
      </rPr>
      <t>2.3 t/ha</t>
    </r>
    <r>
      <rPr>
        <sz val="11"/>
        <rFont val="Arial"/>
        <family val="2"/>
      </rPr>
      <t xml:space="preserve">, i.e. approximately </t>
    </r>
    <r>
      <rPr>
        <b/>
        <sz val="11"/>
        <rFont val="Arial"/>
        <family val="2"/>
      </rPr>
      <t xml:space="preserve">230,000 tons </t>
    </r>
    <r>
      <rPr>
        <sz val="11"/>
        <rFont val="Arial"/>
        <family val="2"/>
      </rPr>
      <t>of soybean grain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For soybean sowing </t>
    </r>
  </si>
  <si>
    <t>with agricultural manufacturers and sub-contractors contracting of sunflower and rape production is planned.</t>
  </si>
  <si>
    <r>
      <t xml:space="preserve">Contracting of sunflower sowing </t>
    </r>
    <r>
      <rPr>
        <sz val="11"/>
        <rFont val="Arial"/>
        <family val="2"/>
      </rPr>
      <t xml:space="preserve">is planned on the area of </t>
    </r>
    <r>
      <rPr>
        <b/>
        <sz val="11"/>
        <rFont val="Arial"/>
        <family val="2"/>
      </rPr>
      <t xml:space="preserve">50,00 ha </t>
    </r>
    <r>
      <rPr>
        <sz val="11"/>
        <rFont val="Arial"/>
        <family val="2"/>
      </rPr>
      <t>with average yield of</t>
    </r>
  </si>
  <si>
    <t>for the sunflower sowing - seeds for 40,000 ha.</t>
  </si>
  <si>
    <r>
      <t xml:space="preserve"> - Balance of approximately </t>
    </r>
    <r>
      <rPr>
        <b/>
        <sz val="11"/>
        <rFont val="Arial"/>
        <family val="2"/>
      </rPr>
      <t>200,000 tons</t>
    </r>
    <r>
      <rPr>
        <sz val="11"/>
        <rFont val="Arial"/>
        <family val="2"/>
      </rPr>
      <t xml:space="preserve"> of soybean grains would be secured primarily from own </t>
    </r>
  </si>
  <si>
    <r>
      <t xml:space="preserve">compensation. Procurement of approximately </t>
    </r>
    <r>
      <rPr>
        <b/>
        <sz val="11"/>
        <rFont val="Arial"/>
        <family val="2"/>
      </rPr>
      <t xml:space="preserve">8,000 </t>
    </r>
    <r>
      <rPr>
        <sz val="11"/>
        <rFont val="Arial"/>
        <family val="2"/>
      </rPr>
      <t>tons of rape in advance is secured through</t>
    </r>
  </si>
  <si>
    <r>
      <t xml:space="preserve">Total of </t>
    </r>
    <r>
      <rPr>
        <b/>
        <sz val="11"/>
        <rFont val="Arial"/>
        <family val="2"/>
      </rPr>
      <t xml:space="preserve">RSD2,762,722,000 </t>
    </r>
    <r>
      <rPr>
        <sz val="11"/>
        <rFont val="Arial"/>
        <family val="2"/>
      </rPr>
      <t xml:space="preserve">both in form of inputs and cash was invested in providing raw </t>
    </r>
  </si>
  <si>
    <t xml:space="preserve">II. R E V I E W   O F </t>
  </si>
  <si>
    <t>REVENUE AND EXPENSES AND PROFIT</t>
  </si>
  <si>
    <t>R E V E N U E</t>
  </si>
  <si>
    <t>In 000 RSD</t>
  </si>
  <si>
    <t>Operating Revenue</t>
  </si>
  <si>
    <t>Sales of goods and material</t>
  </si>
  <si>
    <t>Sales of goods</t>
  </si>
  <si>
    <t>-Revenue on local market</t>
  </si>
  <si>
    <t>-Revenue on foreign markets</t>
  </si>
  <si>
    <t>Financial Gains</t>
  </si>
  <si>
    <t>Extraordinary Gains</t>
  </si>
  <si>
    <t>Total Revenue</t>
  </si>
  <si>
    <t>EXPENSES</t>
  </si>
  <si>
    <t>Operating Expenses</t>
  </si>
  <si>
    <t>Costs of Direct Material and Goods</t>
  </si>
  <si>
    <t>-Cost of goods and material sold</t>
  </si>
  <si>
    <t xml:space="preserve">  -Cost of basic raw material</t>
  </si>
  <si>
    <t xml:space="preserve">  - Costs of inputs and other consumables</t>
  </si>
  <si>
    <t>Other Operating Expenses</t>
  </si>
  <si>
    <t xml:space="preserve">-Costs of other material </t>
  </si>
  <si>
    <t>-Cost of production material</t>
  </si>
  <si>
    <t>-Fuel and power</t>
  </si>
  <si>
    <t>-Salaries and other personal earnings</t>
  </si>
  <si>
    <t>-Production services</t>
  </si>
  <si>
    <t xml:space="preserve">-Depreciation and amortization </t>
  </si>
  <si>
    <t xml:space="preserve">-Intangible costs </t>
  </si>
  <si>
    <t>-Other taxes and contributions</t>
  </si>
  <si>
    <t>-Employer's contributions</t>
  </si>
  <si>
    <t>Financial costs</t>
  </si>
  <si>
    <t>Extraordinary expenses</t>
  </si>
  <si>
    <t>Total costs and expenses:</t>
  </si>
  <si>
    <t>G r o s s   P r o f i t</t>
  </si>
  <si>
    <t>Profit tax</t>
  </si>
  <si>
    <t>Retained profit</t>
  </si>
  <si>
    <t>Zoran Mitrovic</t>
  </si>
  <si>
    <t>-Costs of packing material, low value assets, tires, occupational safety equipment and fire protection equipment</t>
  </si>
  <si>
    <t>Total Operating Expenses:</t>
  </si>
  <si>
    <t>PRESIDENT OF THE BOARD OF DIRECTORS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</si>
</sst>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#,##0.000"/>
    <numFmt numFmtId="176" formatCode="#,##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 indent="1"/>
    </xf>
    <xf numFmtId="3" fontId="2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1" fillId="33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33" borderId="17" xfId="0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Continuous"/>
    </xf>
    <xf numFmtId="0" fontId="1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/>
    </xf>
    <xf numFmtId="0" fontId="1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24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73" fontId="9" fillId="0" borderId="2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3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0" fontId="8" fillId="34" borderId="31" xfId="0" applyFont="1" applyFill="1" applyBorder="1" applyAlignment="1">
      <alignment horizontal="right" indent="2"/>
    </xf>
    <xf numFmtId="0" fontId="9" fillId="34" borderId="32" xfId="0" applyFont="1" applyFill="1" applyBorder="1" applyAlignment="1">
      <alignment/>
    </xf>
    <xf numFmtId="0" fontId="0" fillId="34" borderId="24" xfId="0" applyFill="1" applyBorder="1" applyAlignment="1">
      <alignment/>
    </xf>
    <xf numFmtId="0" fontId="8" fillId="34" borderId="24" xfId="0" applyFont="1" applyFill="1" applyBorder="1" applyAlignment="1">
      <alignment/>
    </xf>
    <xf numFmtId="0" fontId="9" fillId="34" borderId="24" xfId="0" applyFont="1" applyFill="1" applyBorder="1" applyAlignment="1">
      <alignment horizontal="right" indent="1"/>
    </xf>
    <xf numFmtId="0" fontId="7" fillId="0" borderId="0" xfId="0" applyFont="1" applyAlignment="1" quotePrefix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6" fillId="33" borderId="24" xfId="0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2" fontId="1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9" fillId="33" borderId="33" xfId="0" applyNumberFormat="1" applyFont="1" applyFill="1" applyBorder="1" applyAlignment="1">
      <alignment horizontal="right"/>
    </xf>
    <xf numFmtId="3" fontId="9" fillId="33" borderId="16" xfId="0" applyNumberFormat="1" applyFont="1" applyFill="1" applyBorder="1" applyAlignment="1">
      <alignment horizontal="right"/>
    </xf>
    <xf numFmtId="3" fontId="9" fillId="33" borderId="18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indent="1"/>
    </xf>
    <xf numFmtId="3" fontId="9" fillId="0" borderId="29" xfId="0" applyNumberFormat="1" applyFont="1" applyBorder="1" applyAlignment="1">
      <alignment horizontal="right" indent="1"/>
    </xf>
    <xf numFmtId="3" fontId="9" fillId="34" borderId="15" xfId="0" applyNumberFormat="1" applyFont="1" applyFill="1" applyBorder="1" applyAlignment="1">
      <alignment horizontal="right" indent="1"/>
    </xf>
    <xf numFmtId="172" fontId="2" fillId="0" borderId="1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9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6" fillId="33" borderId="24" xfId="0" applyNumberFormat="1" applyFont="1" applyFill="1" applyBorder="1" applyAlignment="1">
      <alignment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6" fillId="33" borderId="24" xfId="0" applyFont="1" applyFill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2" fillId="0" borderId="33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36" xfId="0" applyFont="1" applyBorder="1" applyAlignment="1">
      <alignment horizontal="centerContinuous"/>
    </xf>
    <xf numFmtId="0" fontId="9" fillId="0" borderId="3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38" xfId="0" applyFont="1" applyBorder="1" applyAlignment="1">
      <alignment horizontal="center"/>
    </xf>
    <xf numFmtId="0" fontId="5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39" xfId="0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4" fontId="9" fillId="34" borderId="42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4" fontId="9" fillId="34" borderId="43" xfId="0" applyNumberFormat="1" applyFont="1" applyFill="1" applyBorder="1" applyAlignment="1">
      <alignment/>
    </xf>
    <xf numFmtId="4" fontId="9" fillId="34" borderId="44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4" fontId="9" fillId="34" borderId="45" xfId="0" applyNumberFormat="1" applyFont="1" applyFill="1" applyBorder="1" applyAlignment="1">
      <alignment/>
    </xf>
    <xf numFmtId="3" fontId="9" fillId="0" borderId="33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173" fontId="9" fillId="0" borderId="33" xfId="0" applyNumberFormat="1" applyFont="1" applyBorder="1" applyAlignment="1">
      <alignment horizontal="right"/>
    </xf>
    <xf numFmtId="173" fontId="9" fillId="0" borderId="26" xfId="0" applyNumberFormat="1" applyFont="1" applyBorder="1" applyAlignment="1">
      <alignment horizontal="right"/>
    </xf>
    <xf numFmtId="4" fontId="8" fillId="34" borderId="43" xfId="0" applyNumberFormat="1" applyFont="1" applyFill="1" applyBorder="1" applyAlignment="1">
      <alignment/>
    </xf>
    <xf numFmtId="4" fontId="9" fillId="34" borderId="18" xfId="0" applyNumberFormat="1" applyFont="1" applyFill="1" applyBorder="1" applyAlignment="1">
      <alignment/>
    </xf>
    <xf numFmtId="4" fontId="8" fillId="34" borderId="41" xfId="0" applyNumberFormat="1" applyFont="1" applyFill="1" applyBorder="1" applyAlignment="1">
      <alignment/>
    </xf>
    <xf numFmtId="173" fontId="9" fillId="0" borderId="19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73" fontId="9" fillId="0" borderId="41" xfId="0" applyNumberFormat="1" applyFont="1" applyBorder="1" applyAlignment="1">
      <alignment horizontal="right"/>
    </xf>
    <xf numFmtId="3" fontId="9" fillId="34" borderId="15" xfId="0" applyNumberFormat="1" applyFont="1" applyFill="1" applyBorder="1" applyAlignment="1">
      <alignment/>
    </xf>
    <xf numFmtId="173" fontId="9" fillId="0" borderId="38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3" fontId="9" fillId="34" borderId="11" xfId="0" applyNumberFormat="1" applyFont="1" applyFill="1" applyBorder="1" applyAlignment="1">
      <alignment/>
    </xf>
    <xf numFmtId="173" fontId="9" fillId="0" borderId="21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/>
    </xf>
    <xf numFmtId="173" fontId="9" fillId="0" borderId="23" xfId="0" applyNumberFormat="1" applyFont="1" applyBorder="1" applyAlignment="1">
      <alignment horizontal="right"/>
    </xf>
    <xf numFmtId="173" fontId="9" fillId="0" borderId="29" xfId="0" applyNumberFormat="1" applyFont="1" applyBorder="1" applyAlignment="1">
      <alignment horizontal="right"/>
    </xf>
    <xf numFmtId="173" fontId="9" fillId="0" borderId="29" xfId="0" applyNumberFormat="1" applyFont="1" applyBorder="1" applyAlignment="1">
      <alignment/>
    </xf>
    <xf numFmtId="3" fontId="9" fillId="33" borderId="26" xfId="0" applyNumberFormat="1" applyFont="1" applyFill="1" applyBorder="1" applyAlignment="1">
      <alignment horizontal="right"/>
    </xf>
    <xf numFmtId="4" fontId="9" fillId="33" borderId="18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10" fontId="9" fillId="34" borderId="46" xfId="0" applyNumberFormat="1" applyFont="1" applyFill="1" applyBorder="1" applyAlignment="1">
      <alignment horizontal="right" indent="1"/>
    </xf>
    <xf numFmtId="4" fontId="6" fillId="33" borderId="47" xfId="0" applyNumberFormat="1" applyFont="1" applyFill="1" applyBorder="1" applyAlignment="1">
      <alignment/>
    </xf>
    <xf numFmtId="4" fontId="7" fillId="34" borderId="30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 indent="2"/>
    </xf>
    <xf numFmtId="3" fontId="6" fillId="33" borderId="48" xfId="0" applyNumberFormat="1" applyFon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6" fillId="33" borderId="4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3" fontId="6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33" borderId="24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6" fillId="33" borderId="48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176" fontId="11" fillId="0" borderId="0" xfId="0" applyNumberFormat="1" applyFont="1" applyAlignment="1">
      <alignment horizontal="center"/>
    </xf>
    <xf numFmtId="3" fontId="9" fillId="0" borderId="45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horizontal="right"/>
    </xf>
    <xf numFmtId="0" fontId="0" fillId="0" borderId="0" xfId="0" applyAlignment="1" quotePrefix="1">
      <alignment horizontal="center"/>
    </xf>
    <xf numFmtId="3" fontId="6" fillId="33" borderId="0" xfId="0" applyNumberFormat="1" applyFont="1" applyFill="1" applyAlignment="1">
      <alignment/>
    </xf>
    <xf numFmtId="3" fontId="6" fillId="33" borderId="24" xfId="0" applyNumberFormat="1" applyFont="1" applyFill="1" applyBorder="1" applyAlignment="1">
      <alignment/>
    </xf>
    <xf numFmtId="9" fontId="7" fillId="0" borderId="13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PLAN.'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OsPl"/>
      <sheetName val="1"/>
      <sheetName val="2"/>
      <sheetName val="3"/>
      <sheetName val="4"/>
      <sheetName val="+"/>
      <sheetName val="5"/>
      <sheetName val="6"/>
      <sheetName val="7"/>
      <sheetName val="8"/>
      <sheetName val="9"/>
      <sheetName val="-"/>
      <sheetName val="10"/>
      <sheetName val="11"/>
      <sheetName val="12"/>
      <sheetName val="13"/>
      <sheetName val="14"/>
      <sheetName val="15"/>
      <sheetName val="UR-d.trž."/>
      <sheetName val="UR-in.t."/>
      <sheetName val="Ukup.real."/>
      <sheetName val="rp"/>
      <sheetName val="dinamika"/>
      <sheetName val="P"/>
      <sheetName val="Ru"/>
      <sheetName val="Rdt"/>
      <sheetName val="Rit"/>
      <sheetName val="Pos"/>
      <sheetName val="prih"/>
      <sheetName val="CF"/>
      <sheetName val="CF-sp i š"/>
      <sheetName val="SP i Š"/>
      <sheetName val="SP"/>
      <sheetName val="Šid"/>
      <sheetName val="Proc.1-10'04"/>
      <sheetName val="Tr.Veroslav"/>
      <sheetName val="Sheet3"/>
    </sheetNames>
    <sheetDataSet>
      <sheetData sheetId="3">
        <row r="9">
          <cell r="H9">
            <v>7047883</v>
          </cell>
        </row>
        <row r="11">
          <cell r="F11">
            <v>8165928.15757885</v>
          </cell>
        </row>
        <row r="12">
          <cell r="F12">
            <v>1735208.8875</v>
          </cell>
        </row>
        <row r="14">
          <cell r="J14">
            <v>695000</v>
          </cell>
        </row>
        <row r="16">
          <cell r="J16">
            <v>65000</v>
          </cell>
        </row>
        <row r="25">
          <cell r="H25">
            <v>6502500</v>
          </cell>
        </row>
        <row r="27">
          <cell r="F27">
            <v>6361010</v>
          </cell>
        </row>
        <row r="28">
          <cell r="F28">
            <v>128030.6414625</v>
          </cell>
        </row>
        <row r="32">
          <cell r="H32">
            <v>65999.91485999999</v>
          </cell>
        </row>
        <row r="33">
          <cell r="H33">
            <v>92871.96877083332</v>
          </cell>
        </row>
        <row r="34">
          <cell r="H34">
            <v>377683.875</v>
          </cell>
        </row>
        <row r="35">
          <cell r="H35">
            <v>370180</v>
          </cell>
        </row>
        <row r="36">
          <cell r="H36">
            <v>371699.74</v>
          </cell>
        </row>
        <row r="37">
          <cell r="H37">
            <v>169999.6282112</v>
          </cell>
        </row>
        <row r="38">
          <cell r="H38">
            <v>113000</v>
          </cell>
        </row>
        <row r="39">
          <cell r="H39">
            <v>26000</v>
          </cell>
        </row>
        <row r="40">
          <cell r="H40">
            <v>60455.232</v>
          </cell>
        </row>
        <row r="43">
          <cell r="J43">
            <v>1053050</v>
          </cell>
        </row>
        <row r="45">
          <cell r="J45">
            <v>115000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D37" sqref="D37"/>
    </sheetView>
  </sheetViews>
  <sheetFormatPr defaultColWidth="9.140625" defaultRowHeight="12.75"/>
  <sheetData>
    <row r="1" spans="1:10" ht="18">
      <c r="A1" s="214"/>
      <c r="B1" s="215"/>
      <c r="C1" s="215"/>
      <c r="D1" s="215"/>
      <c r="E1" s="47"/>
      <c r="F1" s="46"/>
      <c r="G1" s="46"/>
      <c r="H1" s="46"/>
      <c r="I1" s="48"/>
      <c r="J1" s="48"/>
    </row>
    <row r="2" spans="1:10" ht="18">
      <c r="A2" s="57" t="s">
        <v>1</v>
      </c>
      <c r="B2" s="50"/>
      <c r="C2" s="50"/>
      <c r="D2" s="46"/>
      <c r="E2" s="47"/>
      <c r="F2" s="46"/>
      <c r="G2" s="46"/>
      <c r="H2" s="46"/>
      <c r="I2" s="48"/>
      <c r="J2" s="48"/>
    </row>
    <row r="3" spans="1:10" ht="18">
      <c r="A3" s="56" t="s">
        <v>2</v>
      </c>
      <c r="B3" s="51"/>
      <c r="C3" s="50"/>
      <c r="D3" s="46"/>
      <c r="E3" s="47"/>
      <c r="F3" s="46"/>
      <c r="G3" s="46"/>
      <c r="H3" s="46"/>
      <c r="I3" s="48"/>
      <c r="J3" s="48"/>
    </row>
    <row r="4" spans="1:10" ht="18">
      <c r="A4" s="56" t="s">
        <v>4</v>
      </c>
      <c r="B4" s="52"/>
      <c r="C4" s="50"/>
      <c r="D4" s="46"/>
      <c r="E4" s="47"/>
      <c r="F4" s="46"/>
      <c r="G4" s="46"/>
      <c r="H4" s="46"/>
      <c r="I4" s="48"/>
      <c r="J4" s="48"/>
    </row>
    <row r="5" spans="1:10" ht="15.75">
      <c r="A5" s="53"/>
      <c r="B5" s="46"/>
      <c r="C5" s="46"/>
      <c r="D5" s="46"/>
      <c r="E5" s="47"/>
      <c r="F5" s="46"/>
      <c r="G5" s="46"/>
      <c r="H5" s="46"/>
      <c r="I5" s="48"/>
      <c r="J5" s="48"/>
    </row>
    <row r="6" spans="1:10" ht="15.75">
      <c r="A6" s="46"/>
      <c r="B6" s="46"/>
      <c r="C6" s="46"/>
      <c r="D6" s="46"/>
      <c r="E6" s="46"/>
      <c r="F6" s="49"/>
      <c r="G6" s="54"/>
      <c r="H6" s="54"/>
      <c r="I6" s="52"/>
      <c r="J6" s="48"/>
    </row>
    <row r="7" spans="1:10" ht="15">
      <c r="A7" s="46"/>
      <c r="B7" s="46"/>
      <c r="C7" s="46"/>
      <c r="D7" s="46"/>
      <c r="E7" s="46"/>
      <c r="F7" s="48"/>
      <c r="G7" s="48"/>
      <c r="H7" s="48"/>
      <c r="I7" s="48"/>
      <c r="J7" s="48"/>
    </row>
    <row r="8" spans="1:10" ht="15">
      <c r="A8" s="46"/>
      <c r="B8" s="46"/>
      <c r="C8" s="46"/>
      <c r="D8" s="46"/>
      <c r="E8" s="46"/>
      <c r="F8" s="48"/>
      <c r="G8" s="48"/>
      <c r="H8" s="48"/>
      <c r="I8" s="48"/>
      <c r="J8" s="48"/>
    </row>
    <row r="9" spans="1:10" ht="15">
      <c r="A9" s="46"/>
      <c r="B9" s="46"/>
      <c r="C9" s="46"/>
      <c r="D9" s="46"/>
      <c r="E9" s="46"/>
      <c r="F9" s="46"/>
      <c r="G9" s="46"/>
      <c r="H9" s="46"/>
      <c r="I9" s="48"/>
      <c r="J9" s="48"/>
    </row>
    <row r="10" spans="1:10" ht="15">
      <c r="A10" s="46"/>
      <c r="B10" s="46"/>
      <c r="C10" s="46"/>
      <c r="D10" s="46"/>
      <c r="E10" s="46"/>
      <c r="F10" s="46"/>
      <c r="G10" s="46"/>
      <c r="H10" s="46"/>
      <c r="I10" s="48"/>
      <c r="J10" s="48"/>
    </row>
    <row r="11" spans="1:10" ht="15">
      <c r="A11" s="46"/>
      <c r="B11" s="46"/>
      <c r="C11" s="46"/>
      <c r="D11" s="46"/>
      <c r="E11" s="46"/>
      <c r="F11" s="46"/>
      <c r="G11" s="46"/>
      <c r="H11" s="46"/>
      <c r="I11" s="48"/>
      <c r="J11" s="48"/>
    </row>
    <row r="12" spans="1:10" ht="15">
      <c r="A12" s="46"/>
      <c r="B12" s="46"/>
      <c r="C12" s="46"/>
      <c r="D12" s="46"/>
      <c r="E12" s="46"/>
      <c r="F12" s="46"/>
      <c r="G12" s="46"/>
      <c r="H12" s="46"/>
      <c r="I12" s="48"/>
      <c r="J12" s="48"/>
    </row>
    <row r="13" spans="1:10" ht="26.25">
      <c r="A13" s="59"/>
      <c r="B13" s="50"/>
      <c r="C13" s="56"/>
      <c r="D13" s="52"/>
      <c r="E13" s="56"/>
      <c r="F13" s="50"/>
      <c r="G13" s="50"/>
      <c r="H13" s="50"/>
      <c r="I13" s="52"/>
      <c r="J13" s="52"/>
    </row>
    <row r="14" spans="1:10" ht="26.25">
      <c r="A14" s="59" t="s">
        <v>28</v>
      </c>
      <c r="B14" s="50"/>
      <c r="C14" s="56"/>
      <c r="D14" s="52"/>
      <c r="E14" s="56"/>
      <c r="F14" s="50"/>
      <c r="G14" s="50"/>
      <c r="H14" s="50"/>
      <c r="I14" s="52"/>
      <c r="J14" s="52"/>
    </row>
    <row r="15" spans="1:10" ht="18">
      <c r="A15" s="56" t="s">
        <v>30</v>
      </c>
      <c r="B15" s="50"/>
      <c r="C15" s="52"/>
      <c r="D15" s="56"/>
      <c r="E15" s="56"/>
      <c r="F15" s="50"/>
      <c r="G15" s="50"/>
      <c r="H15" s="50"/>
      <c r="I15" s="52"/>
      <c r="J15" s="52"/>
    </row>
    <row r="16" spans="1:10" ht="26.25">
      <c r="A16" s="59" t="s">
        <v>3</v>
      </c>
      <c r="B16" s="50"/>
      <c r="C16" s="52"/>
      <c r="D16" s="56"/>
      <c r="E16" s="50"/>
      <c r="F16" s="50"/>
      <c r="G16" s="50"/>
      <c r="H16" s="50"/>
      <c r="I16" s="52"/>
      <c r="J16" s="52"/>
    </row>
    <row r="17" spans="1:10" ht="23.25">
      <c r="A17" s="55" t="s">
        <v>33</v>
      </c>
      <c r="B17" s="50"/>
      <c r="C17" s="52"/>
      <c r="D17" s="56"/>
      <c r="E17" s="56"/>
      <c r="F17" s="50"/>
      <c r="G17" s="50"/>
      <c r="H17" s="50"/>
      <c r="I17" s="52"/>
      <c r="J17" s="52"/>
    </row>
    <row r="18" spans="1:10" ht="15">
      <c r="A18" s="46"/>
      <c r="B18" s="46"/>
      <c r="C18" s="46"/>
      <c r="D18" s="46"/>
      <c r="E18" s="46"/>
      <c r="F18" s="46"/>
      <c r="G18" s="46"/>
      <c r="H18" s="46"/>
      <c r="I18" s="48"/>
      <c r="J18" s="48"/>
    </row>
    <row r="19" spans="1:10" ht="15">
      <c r="A19" s="46"/>
      <c r="B19" s="46"/>
      <c r="C19" s="46"/>
      <c r="D19" s="46"/>
      <c r="E19" s="46"/>
      <c r="F19" s="46"/>
      <c r="G19" s="46"/>
      <c r="H19" s="46"/>
      <c r="I19" s="48"/>
      <c r="J19" s="48"/>
    </row>
    <row r="20" spans="1:10" ht="15">
      <c r="A20" s="46"/>
      <c r="B20" s="46"/>
      <c r="C20" s="46"/>
      <c r="D20" s="46"/>
      <c r="E20" s="46"/>
      <c r="F20" s="46"/>
      <c r="G20" s="46"/>
      <c r="H20" s="46"/>
      <c r="I20" s="48"/>
      <c r="J20" s="48"/>
    </row>
    <row r="21" spans="1:10" ht="15">
      <c r="A21" s="46"/>
      <c r="B21" s="46"/>
      <c r="C21" s="46"/>
      <c r="D21" s="46"/>
      <c r="E21" s="46"/>
      <c r="F21" s="46"/>
      <c r="G21" s="46"/>
      <c r="H21" s="46"/>
      <c r="I21" s="48"/>
      <c r="J21" s="48"/>
    </row>
    <row r="22" spans="1:10" ht="15">
      <c r="A22" s="46"/>
      <c r="B22" s="46"/>
      <c r="C22" s="46"/>
      <c r="D22" s="46"/>
      <c r="E22" s="46"/>
      <c r="F22" s="46"/>
      <c r="G22" s="46"/>
      <c r="H22" s="46"/>
      <c r="I22" s="48"/>
      <c r="J22" s="48"/>
    </row>
    <row r="23" spans="1:10" ht="15">
      <c r="A23" s="46"/>
      <c r="B23" s="46"/>
      <c r="C23" s="46"/>
      <c r="D23" s="46"/>
      <c r="E23" s="46"/>
      <c r="F23" s="46"/>
      <c r="G23" s="46"/>
      <c r="H23" s="46"/>
      <c r="I23" s="48"/>
      <c r="J23" s="48"/>
    </row>
    <row r="24" spans="1:10" ht="15">
      <c r="A24" s="46"/>
      <c r="B24" s="46"/>
      <c r="C24" s="46"/>
      <c r="D24" s="46"/>
      <c r="E24" s="46"/>
      <c r="F24" s="46"/>
      <c r="G24" s="46"/>
      <c r="H24" s="46"/>
      <c r="I24" s="48"/>
      <c r="J24" s="48"/>
    </row>
    <row r="25" spans="1:10" ht="15">
      <c r="A25" s="46"/>
      <c r="B25" s="46"/>
      <c r="C25" s="46"/>
      <c r="D25" s="46"/>
      <c r="E25" s="46"/>
      <c r="F25" s="46"/>
      <c r="G25" s="46"/>
      <c r="H25" s="46"/>
      <c r="I25" s="48"/>
      <c r="J25" s="48"/>
    </row>
    <row r="26" spans="1:10" ht="15">
      <c r="A26" s="46"/>
      <c r="B26" s="46"/>
      <c r="C26" s="46"/>
      <c r="D26" s="46"/>
      <c r="E26" s="46"/>
      <c r="F26" s="46"/>
      <c r="G26" s="46"/>
      <c r="H26" s="46"/>
      <c r="I26" s="48"/>
      <c r="J26" s="48"/>
    </row>
    <row r="27" spans="1:10" ht="15">
      <c r="A27" s="46"/>
      <c r="B27" s="46"/>
      <c r="C27" s="46"/>
      <c r="D27" s="46"/>
      <c r="E27" s="46"/>
      <c r="F27" s="46"/>
      <c r="G27" s="46"/>
      <c r="H27" s="46"/>
      <c r="I27" s="48"/>
      <c r="J27" s="48"/>
    </row>
    <row r="28" spans="1:10" ht="15">
      <c r="A28" s="46"/>
      <c r="B28" s="46"/>
      <c r="C28" s="46"/>
      <c r="D28" s="46"/>
      <c r="E28" s="46"/>
      <c r="F28" s="46"/>
      <c r="G28" s="46"/>
      <c r="H28" s="46"/>
      <c r="I28" s="48"/>
      <c r="J28" s="48"/>
    </row>
    <row r="29" spans="1:10" ht="15">
      <c r="A29" s="46"/>
      <c r="B29" s="46"/>
      <c r="C29" s="46"/>
      <c r="D29" s="46"/>
      <c r="E29" s="46"/>
      <c r="F29" s="46" t="s">
        <v>31</v>
      </c>
      <c r="G29" s="46"/>
      <c r="H29" s="46"/>
      <c r="I29" s="48"/>
      <c r="J29" s="48"/>
    </row>
    <row r="30" spans="1:10" ht="15">
      <c r="A30" s="46"/>
      <c r="B30" s="46"/>
      <c r="C30" s="46"/>
      <c r="D30" s="46"/>
      <c r="E30" s="46"/>
      <c r="F30" s="46"/>
      <c r="G30" s="46"/>
      <c r="H30" s="46"/>
      <c r="I30" s="48"/>
      <c r="J30" s="48"/>
    </row>
    <row r="31" spans="1:10" ht="15">
      <c r="A31" s="46"/>
      <c r="B31" s="46"/>
      <c r="C31" s="46"/>
      <c r="D31" s="46"/>
      <c r="E31" s="46"/>
      <c r="F31" s="46"/>
      <c r="G31" s="46"/>
      <c r="H31" s="46"/>
      <c r="I31" s="48"/>
      <c r="J31" s="48"/>
    </row>
    <row r="32" spans="1:10" ht="15">
      <c r="A32" s="46"/>
      <c r="B32" s="46"/>
      <c r="C32" s="46"/>
      <c r="D32" s="46"/>
      <c r="E32" s="46"/>
      <c r="F32" s="46"/>
      <c r="G32" s="46"/>
      <c r="H32" s="46"/>
      <c r="I32" s="48"/>
      <c r="J32" s="48"/>
    </row>
    <row r="33" spans="1:10" ht="15">
      <c r="A33" s="46"/>
      <c r="B33" s="46"/>
      <c r="C33" s="46"/>
      <c r="D33" s="46"/>
      <c r="E33" s="46"/>
      <c r="F33" s="46"/>
      <c r="G33" s="46"/>
      <c r="H33" s="46"/>
      <c r="I33" s="48"/>
      <c r="J33" s="48"/>
    </row>
    <row r="34" spans="1:10" ht="15">
      <c r="A34" s="46"/>
      <c r="B34" s="46"/>
      <c r="C34" s="46"/>
      <c r="D34" s="46"/>
      <c r="E34" s="46"/>
      <c r="F34" s="46"/>
      <c r="G34" s="46"/>
      <c r="H34" s="46"/>
      <c r="I34" s="48"/>
      <c r="J34" s="48"/>
    </row>
    <row r="35" spans="1:10" ht="15">
      <c r="A35" s="46"/>
      <c r="B35" s="46"/>
      <c r="C35" s="46"/>
      <c r="D35" s="46"/>
      <c r="E35" s="46"/>
      <c r="F35" s="46"/>
      <c r="G35" s="46"/>
      <c r="H35" s="46"/>
      <c r="I35" s="48"/>
      <c r="J35" s="48"/>
    </row>
    <row r="36" spans="1:10" ht="15">
      <c r="A36" s="46"/>
      <c r="B36" s="46"/>
      <c r="C36" s="46"/>
      <c r="D36" s="46"/>
      <c r="E36" s="46"/>
      <c r="F36" s="46"/>
      <c r="G36" s="46"/>
      <c r="H36" s="46"/>
      <c r="I36" s="48"/>
      <c r="J36" s="48"/>
    </row>
    <row r="37" spans="1:10" ht="15">
      <c r="A37" s="46"/>
      <c r="B37" s="46"/>
      <c r="C37" s="50"/>
      <c r="D37" s="50"/>
      <c r="E37" s="52"/>
      <c r="F37" s="50"/>
      <c r="G37" s="50"/>
      <c r="H37" s="50"/>
      <c r="I37" s="48"/>
      <c r="J37" s="48"/>
    </row>
    <row r="38" spans="1:10" ht="18">
      <c r="A38" s="56" t="s">
        <v>37</v>
      </c>
      <c r="B38" s="50"/>
      <c r="C38" s="50"/>
      <c r="D38" s="52"/>
      <c r="E38" s="50"/>
      <c r="F38" s="50"/>
      <c r="G38" s="50"/>
      <c r="H38" s="50"/>
      <c r="I38" s="52"/>
      <c r="J38" s="4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.00390625" style="0" customWidth="1"/>
    <col min="2" max="2" width="7.00390625" style="0" customWidth="1"/>
    <col min="4" max="4" width="13.57421875" style="0" customWidth="1"/>
    <col min="5" max="5" width="8.7109375" style="0" customWidth="1"/>
    <col min="8" max="8" width="10.140625" style="0" customWidth="1"/>
    <col min="9" max="9" width="9.7109375" style="0" customWidth="1"/>
    <col min="10" max="10" width="9.8515625" style="0" customWidth="1"/>
    <col min="11" max="11" width="9.7109375" style="0" customWidth="1"/>
  </cols>
  <sheetData>
    <row r="1" ht="18">
      <c r="A1" s="125" t="s">
        <v>38</v>
      </c>
    </row>
    <row r="2" ht="7.5" customHeight="1">
      <c r="A2" s="125"/>
    </row>
    <row r="3" spans="1:10" ht="21.75" customHeight="1">
      <c r="A3" s="126" t="s">
        <v>39</v>
      </c>
      <c r="B3" s="27"/>
      <c r="C3" s="127"/>
      <c r="D3" s="28"/>
      <c r="E3" s="28"/>
      <c r="F3" s="28"/>
      <c r="G3" s="28"/>
      <c r="J3" s="1"/>
    </row>
    <row r="4" spans="2:10" ht="10.5" customHeight="1">
      <c r="B4" s="1"/>
      <c r="C4" s="1"/>
      <c r="D4" s="1" t="s">
        <v>0</v>
      </c>
      <c r="E4" s="1"/>
      <c r="F4" s="1"/>
      <c r="G4" s="1"/>
      <c r="J4" s="1"/>
    </row>
    <row r="5" spans="1:10" ht="19.5" customHeight="1">
      <c r="A5" s="7">
        <v>1</v>
      </c>
      <c r="B5" s="77" t="s">
        <v>40</v>
      </c>
      <c r="C5" s="78"/>
      <c r="D5" s="78"/>
      <c r="E5" s="78"/>
      <c r="F5" s="62"/>
      <c r="G5" s="62"/>
      <c r="H5" s="62"/>
      <c r="I5" s="62"/>
      <c r="J5" s="62"/>
    </row>
    <row r="6" spans="1:10" ht="15.75" customHeight="1">
      <c r="A6" s="5"/>
      <c r="B6" s="62"/>
      <c r="C6" s="62"/>
      <c r="D6" s="62"/>
      <c r="E6" s="62"/>
      <c r="F6" s="62"/>
      <c r="G6" s="62"/>
      <c r="H6" s="62"/>
      <c r="I6" s="62"/>
      <c r="J6" s="62"/>
    </row>
    <row r="7" spans="1:10" ht="19.5" customHeight="1">
      <c r="A7" s="4"/>
      <c r="B7" s="102" t="s">
        <v>113</v>
      </c>
      <c r="C7" s="62"/>
      <c r="D7" s="62"/>
      <c r="E7" s="62"/>
      <c r="F7" s="62"/>
      <c r="G7" s="62"/>
      <c r="H7" s="62"/>
      <c r="I7" s="62"/>
      <c r="J7" s="62"/>
    </row>
    <row r="8" spans="1:11" ht="19.5" customHeight="1">
      <c r="A8" s="4"/>
      <c r="B8" s="62" t="s">
        <v>41</v>
      </c>
      <c r="C8" s="62"/>
      <c r="D8" s="62"/>
      <c r="E8" s="62"/>
      <c r="F8" s="62"/>
      <c r="G8" s="62"/>
      <c r="H8" s="62"/>
      <c r="I8" s="62"/>
      <c r="K8" s="3"/>
    </row>
    <row r="9" spans="1:11" ht="19.5" customHeight="1">
      <c r="A9" s="5"/>
      <c r="B9" s="62" t="s">
        <v>42</v>
      </c>
      <c r="C9" s="62"/>
      <c r="D9" s="62"/>
      <c r="E9" s="62"/>
      <c r="F9" s="62"/>
      <c r="G9" s="62"/>
      <c r="I9" s="128" t="s">
        <v>34</v>
      </c>
      <c r="J9" s="129">
        <v>2008</v>
      </c>
      <c r="K9" s="130" t="s">
        <v>32</v>
      </c>
    </row>
    <row r="10" spans="1:11" ht="15">
      <c r="A10" s="5"/>
      <c r="B10" s="62"/>
      <c r="C10" s="79" t="s">
        <v>43</v>
      </c>
      <c r="D10" s="62"/>
      <c r="E10" s="62"/>
      <c r="F10" s="62"/>
      <c r="G10" s="62"/>
      <c r="I10" s="179">
        <f>229753.872-I11</f>
        <v>191448.665</v>
      </c>
      <c r="J10" s="175"/>
      <c r="K10" s="130"/>
    </row>
    <row r="11" spans="1:11" ht="14.25">
      <c r="A11" s="5"/>
      <c r="B11" s="62"/>
      <c r="C11" s="79" t="s">
        <v>44</v>
      </c>
      <c r="D11" s="62"/>
      <c r="E11" s="62"/>
      <c r="F11" s="62"/>
      <c r="G11" s="105"/>
      <c r="I11" s="72">
        <v>38305.207</v>
      </c>
      <c r="J11" s="72">
        <v>116000</v>
      </c>
      <c r="K11" s="131"/>
    </row>
    <row r="12" spans="1:11" ht="14.25">
      <c r="A12" s="5"/>
      <c r="B12" s="62"/>
      <c r="C12" s="62" t="s">
        <v>114</v>
      </c>
      <c r="D12" s="62"/>
      <c r="E12" s="62"/>
      <c r="F12" s="62"/>
      <c r="G12" s="105"/>
      <c r="I12" s="72"/>
      <c r="J12" s="72">
        <v>32000</v>
      </c>
      <c r="K12" s="131"/>
    </row>
    <row r="13" spans="1:11" ht="14.25">
      <c r="A13" s="5"/>
      <c r="B13" s="62"/>
      <c r="C13" s="79" t="s">
        <v>45</v>
      </c>
      <c r="D13" s="62"/>
      <c r="E13" s="62"/>
      <c r="F13" s="62"/>
      <c r="G13" s="105"/>
      <c r="I13" s="72"/>
      <c r="J13" s="72">
        <v>87000</v>
      </c>
      <c r="K13" s="131"/>
    </row>
    <row r="14" spans="1:11" ht="14.25">
      <c r="A14" s="5"/>
      <c r="B14" s="62"/>
      <c r="C14" s="79" t="s">
        <v>65</v>
      </c>
      <c r="D14" s="62"/>
      <c r="E14" s="62"/>
      <c r="F14" s="62"/>
      <c r="G14" s="62"/>
      <c r="I14" s="72">
        <f>874.83+947.86</f>
        <v>1822.69</v>
      </c>
      <c r="J14" s="72">
        <v>2000</v>
      </c>
      <c r="K14" s="178">
        <f>J14/I14*100</f>
        <v>109.72792959856037</v>
      </c>
    </row>
    <row r="15" spans="1:11" ht="15.75" thickBot="1">
      <c r="A15" s="5"/>
      <c r="B15" s="62"/>
      <c r="C15" s="62"/>
      <c r="D15" s="62"/>
      <c r="E15" s="62"/>
      <c r="F15" s="63" t="s">
        <v>46</v>
      </c>
      <c r="G15" s="63"/>
      <c r="H15" s="132"/>
      <c r="I15" s="133">
        <f>SUM(I10:I14)</f>
        <v>231576.562</v>
      </c>
      <c r="J15" s="134">
        <f>SUM(J10:J14)</f>
        <v>237000</v>
      </c>
      <c r="K15" s="177">
        <f>J15/I15*100</f>
        <v>102.34196325964973</v>
      </c>
    </row>
    <row r="16" ht="12.75">
      <c r="A16" s="5"/>
    </row>
    <row r="17" spans="1:5" ht="16.5" customHeight="1" thickBot="1">
      <c r="A17" s="7" t="s">
        <v>6</v>
      </c>
      <c r="B17" s="74" t="s">
        <v>47</v>
      </c>
      <c r="C17" s="75"/>
      <c r="D17" s="75"/>
      <c r="E17" s="38" t="s">
        <v>48</v>
      </c>
    </row>
    <row r="18" spans="2:11" ht="13.5" thickBot="1">
      <c r="B18" s="220" t="s">
        <v>49</v>
      </c>
      <c r="C18" s="223" t="s">
        <v>50</v>
      </c>
      <c r="D18" s="224"/>
      <c r="E18" s="112" t="s">
        <v>51</v>
      </c>
      <c r="F18" s="113"/>
      <c r="G18" s="114"/>
      <c r="H18" s="115" t="s">
        <v>52</v>
      </c>
      <c r="I18" s="116"/>
      <c r="J18" s="117"/>
      <c r="K18" s="229" t="s">
        <v>32</v>
      </c>
    </row>
    <row r="19" spans="1:11" ht="13.5" customHeight="1" thickBot="1">
      <c r="A19" s="5"/>
      <c r="B19" s="221"/>
      <c r="C19" s="225"/>
      <c r="D19" s="226"/>
      <c r="E19" s="120" t="s">
        <v>53</v>
      </c>
      <c r="F19" s="121"/>
      <c r="G19" s="216" t="s">
        <v>56</v>
      </c>
      <c r="H19" s="120" t="s">
        <v>53</v>
      </c>
      <c r="I19" s="121"/>
      <c r="J19" s="216" t="s">
        <v>56</v>
      </c>
      <c r="K19" s="230"/>
    </row>
    <row r="20" spans="1:11" ht="15.75" customHeight="1" thickBot="1">
      <c r="A20" s="5"/>
      <c r="B20" s="222"/>
      <c r="C20" s="227"/>
      <c r="D20" s="228"/>
      <c r="E20" s="118" t="s">
        <v>54</v>
      </c>
      <c r="F20" s="119" t="s">
        <v>55</v>
      </c>
      <c r="G20" s="217"/>
      <c r="H20" s="118" t="s">
        <v>54</v>
      </c>
      <c r="I20" s="119" t="s">
        <v>55</v>
      </c>
      <c r="J20" s="217"/>
      <c r="K20" s="231"/>
    </row>
    <row r="21" spans="1:11" ht="13.5" customHeight="1">
      <c r="A21" s="5"/>
      <c r="B21" s="124" t="s">
        <v>5</v>
      </c>
      <c r="C21" s="67" t="s">
        <v>57</v>
      </c>
      <c r="D21" s="68"/>
      <c r="E21" s="135">
        <v>34876.153</v>
      </c>
      <c r="F21" s="136">
        <v>6225.85</v>
      </c>
      <c r="G21" s="137">
        <f>E21+F21</f>
        <v>41102.003</v>
      </c>
      <c r="H21" s="30">
        <f>J21-I21</f>
        <v>32360.000000000007</v>
      </c>
      <c r="I21" s="99">
        <v>9000</v>
      </c>
      <c r="J21" s="138">
        <f>(J10+J11+J12+J13)*17.6%</f>
        <v>41360.00000000001</v>
      </c>
      <c r="K21" s="139">
        <f>J21/G21*100</f>
        <v>100.62769933620999</v>
      </c>
    </row>
    <row r="22" spans="1:11" ht="12.75">
      <c r="A22" s="5"/>
      <c r="B22" s="33" t="s">
        <v>6</v>
      </c>
      <c r="C22" s="15" t="s">
        <v>58</v>
      </c>
      <c r="D22" s="16"/>
      <c r="E22" s="140">
        <v>363.9</v>
      </c>
      <c r="F22" s="141">
        <v>261.46</v>
      </c>
      <c r="G22" s="137">
        <f>E22+F22</f>
        <v>625.3599999999999</v>
      </c>
      <c r="H22" s="31">
        <v>380</v>
      </c>
      <c r="I22" s="97">
        <v>265</v>
      </c>
      <c r="J22" s="138">
        <f aca="true" t="shared" si="0" ref="J22:J33">H22+I22</f>
        <v>645</v>
      </c>
      <c r="K22" s="142">
        <f aca="true" t="shared" si="1" ref="K22:K34">J22/G22*100</f>
        <v>103.14059101957274</v>
      </c>
    </row>
    <row r="23" spans="1:11" ht="12.75">
      <c r="A23" s="5"/>
      <c r="B23" s="32" t="s">
        <v>7</v>
      </c>
      <c r="C23" s="13" t="s">
        <v>59</v>
      </c>
      <c r="D23" s="14"/>
      <c r="E23" s="140">
        <v>148355.161</v>
      </c>
      <c r="F23" s="141">
        <v>1607.979</v>
      </c>
      <c r="G23" s="137">
        <f>E23+F23</f>
        <v>149963.13999999998</v>
      </c>
      <c r="H23" s="31">
        <f>(J15*96.6%)-(J21+J22+I23+J24+J25+J26+J27+J28+J29+J30+J31+J32+J33)</f>
        <v>157389.5</v>
      </c>
      <c r="I23" s="97">
        <v>1600</v>
      </c>
      <c r="J23" s="138">
        <f t="shared" si="0"/>
        <v>158989.5</v>
      </c>
      <c r="K23" s="143">
        <f t="shared" si="1"/>
        <v>106.01905241514682</v>
      </c>
    </row>
    <row r="24" spans="1:11" ht="12.75">
      <c r="A24" s="5"/>
      <c r="B24" s="33" t="s">
        <v>9</v>
      </c>
      <c r="C24" s="58" t="s">
        <v>60</v>
      </c>
      <c r="D24" s="16"/>
      <c r="E24" s="140">
        <v>7122.16</v>
      </c>
      <c r="F24" s="141">
        <v>51.45</v>
      </c>
      <c r="G24" s="137">
        <f>E24+F24</f>
        <v>7173.61</v>
      </c>
      <c r="H24" s="31">
        <v>2450</v>
      </c>
      <c r="I24" s="97">
        <v>50</v>
      </c>
      <c r="J24" s="138">
        <f t="shared" si="0"/>
        <v>2500</v>
      </c>
      <c r="K24" s="142">
        <f t="shared" si="1"/>
        <v>34.84995699515307</v>
      </c>
    </row>
    <row r="25" spans="2:11" ht="13.5" thickBot="1">
      <c r="B25" s="44" t="s">
        <v>11</v>
      </c>
      <c r="C25" s="13" t="s">
        <v>61</v>
      </c>
      <c r="D25" s="14"/>
      <c r="E25" s="144">
        <v>548.18</v>
      </c>
      <c r="F25" s="145">
        <v>0</v>
      </c>
      <c r="G25" s="137">
        <f>E25+F25</f>
        <v>548.18</v>
      </c>
      <c r="H25" s="34">
        <v>760</v>
      </c>
      <c r="I25" s="98">
        <v>0</v>
      </c>
      <c r="J25" s="201">
        <f t="shared" si="0"/>
        <v>760</v>
      </c>
      <c r="K25" s="146">
        <f t="shared" si="1"/>
        <v>138.64059250611115</v>
      </c>
    </row>
    <row r="26" spans="2:11" ht="13.5" thickBot="1">
      <c r="B26" s="45" t="s">
        <v>12</v>
      </c>
      <c r="C26" s="21" t="s">
        <v>62</v>
      </c>
      <c r="D26" s="22"/>
      <c r="E26" s="147">
        <v>3</v>
      </c>
      <c r="F26" s="148">
        <v>3261</v>
      </c>
      <c r="G26" s="149">
        <v>3264</v>
      </c>
      <c r="H26" s="150">
        <v>0</v>
      </c>
      <c r="I26" s="150">
        <v>3380</v>
      </c>
      <c r="J26" s="200">
        <f t="shared" si="0"/>
        <v>3380</v>
      </c>
      <c r="K26" s="142">
        <f t="shared" si="1"/>
        <v>103.55392156862746</v>
      </c>
    </row>
    <row r="27" spans="2:11" ht="13.5" thickBot="1">
      <c r="B27" s="45" t="s">
        <v>18</v>
      </c>
      <c r="C27" s="21" t="s">
        <v>63</v>
      </c>
      <c r="D27" s="23"/>
      <c r="E27" s="150">
        <v>2650.2</v>
      </c>
      <c r="F27" s="150">
        <v>2800.9</v>
      </c>
      <c r="G27" s="150">
        <f aca="true" t="shared" si="2" ref="G27:G33">E27+F27</f>
        <v>5451.1</v>
      </c>
      <c r="H27" s="150">
        <v>2699</v>
      </c>
      <c r="I27" s="150">
        <v>2940</v>
      </c>
      <c r="J27" s="138">
        <f t="shared" si="0"/>
        <v>5639</v>
      </c>
      <c r="K27" s="153">
        <f t="shared" si="1"/>
        <v>103.44701069508906</v>
      </c>
    </row>
    <row r="28" spans="2:11" ht="13.5" thickBot="1">
      <c r="B28" s="45" t="s">
        <v>19</v>
      </c>
      <c r="C28" s="21" t="s">
        <v>13</v>
      </c>
      <c r="D28" s="22"/>
      <c r="E28" s="150">
        <v>1923.4</v>
      </c>
      <c r="F28" s="150">
        <v>6117.3</v>
      </c>
      <c r="G28" s="150">
        <f t="shared" si="2"/>
        <v>8040.700000000001</v>
      </c>
      <c r="H28" s="150">
        <v>1966</v>
      </c>
      <c r="I28" s="151">
        <v>6330</v>
      </c>
      <c r="J28" s="200">
        <f t="shared" si="0"/>
        <v>8296</v>
      </c>
      <c r="K28" s="153">
        <f t="shared" si="1"/>
        <v>103.17509669556134</v>
      </c>
    </row>
    <row r="29" spans="2:11" ht="12.75">
      <c r="B29" s="32" t="s">
        <v>20</v>
      </c>
      <c r="C29" s="19" t="s">
        <v>8</v>
      </c>
      <c r="D29" s="17"/>
      <c r="E29" s="155">
        <v>120.075</v>
      </c>
      <c r="F29" s="156">
        <v>191.01</v>
      </c>
      <c r="G29" s="157">
        <f t="shared" si="2"/>
        <v>311.085</v>
      </c>
      <c r="H29" s="30">
        <v>120</v>
      </c>
      <c r="I29" s="158">
        <v>215</v>
      </c>
      <c r="J29" s="159">
        <f t="shared" si="0"/>
        <v>335</v>
      </c>
      <c r="K29" s="154">
        <f t="shared" si="1"/>
        <v>107.68760949579696</v>
      </c>
    </row>
    <row r="30" spans="2:11" ht="12.75">
      <c r="B30" s="33" t="s">
        <v>21</v>
      </c>
      <c r="C30" s="13" t="s">
        <v>64</v>
      </c>
      <c r="D30" s="14"/>
      <c r="E30" s="160">
        <v>3682.025</v>
      </c>
      <c r="F30" s="161">
        <v>1254.35</v>
      </c>
      <c r="G30" s="157">
        <f t="shared" si="2"/>
        <v>4936.375</v>
      </c>
      <c r="H30" s="31">
        <v>5000</v>
      </c>
      <c r="I30" s="162">
        <v>2000</v>
      </c>
      <c r="J30" s="163">
        <f t="shared" si="0"/>
        <v>7000</v>
      </c>
      <c r="K30" s="152">
        <f t="shared" si="1"/>
        <v>141.80446177610088</v>
      </c>
    </row>
    <row r="31" spans="2:11" ht="12.75">
      <c r="B31" s="32" t="s">
        <v>22</v>
      </c>
      <c r="C31" s="15" t="s">
        <v>27</v>
      </c>
      <c r="D31" s="16"/>
      <c r="E31" s="160">
        <v>1.71</v>
      </c>
      <c r="F31" s="161">
        <v>0.068</v>
      </c>
      <c r="G31" s="157">
        <f t="shared" si="2"/>
        <v>1.778</v>
      </c>
      <c r="H31" s="70">
        <v>3</v>
      </c>
      <c r="I31" s="164">
        <v>0</v>
      </c>
      <c r="J31" s="163">
        <f t="shared" si="0"/>
        <v>3</v>
      </c>
      <c r="K31" s="152">
        <f t="shared" si="1"/>
        <v>168.7289088863892</v>
      </c>
    </row>
    <row r="32" spans="2:11" ht="12.75">
      <c r="B32" s="33" t="s">
        <v>23</v>
      </c>
      <c r="C32" s="13" t="s">
        <v>66</v>
      </c>
      <c r="D32" s="14"/>
      <c r="E32" s="160">
        <v>2.488</v>
      </c>
      <c r="F32" s="161">
        <v>1.16</v>
      </c>
      <c r="G32" s="157">
        <f t="shared" si="2"/>
        <v>3.6479999999999997</v>
      </c>
      <c r="H32" s="70">
        <v>2.5</v>
      </c>
      <c r="I32" s="164">
        <v>1.5</v>
      </c>
      <c r="J32" s="163">
        <f t="shared" si="0"/>
        <v>4</v>
      </c>
      <c r="K32" s="152">
        <f t="shared" si="1"/>
        <v>109.64912280701755</v>
      </c>
    </row>
    <row r="33" spans="2:11" ht="13.5" thickBot="1">
      <c r="B33" s="44" t="s">
        <v>24</v>
      </c>
      <c r="C33" s="69" t="s">
        <v>115</v>
      </c>
      <c r="D33" s="18"/>
      <c r="E33" s="165">
        <v>28.08</v>
      </c>
      <c r="F33" s="166">
        <v>1.214</v>
      </c>
      <c r="G33" s="157">
        <f t="shared" si="2"/>
        <v>29.293999999999997</v>
      </c>
      <c r="H33" s="103">
        <v>29</v>
      </c>
      <c r="I33" s="167">
        <v>1.5</v>
      </c>
      <c r="J33" s="163">
        <f t="shared" si="0"/>
        <v>30.5</v>
      </c>
      <c r="K33" s="152">
        <f t="shared" si="1"/>
        <v>104.11688400355024</v>
      </c>
    </row>
    <row r="34" spans="2:11" ht="13.5" thickBot="1">
      <c r="B34" s="76" t="s">
        <v>67</v>
      </c>
      <c r="C34" s="29"/>
      <c r="D34" s="29"/>
      <c r="E34" s="94">
        <f aca="true" t="shared" si="3" ref="E34:J34">E21+E22+E23+E24+E25+E26+E27+E28+E29+E30+E31+E32+E33</f>
        <v>199676.53199999998</v>
      </c>
      <c r="F34" s="95">
        <f t="shared" si="3"/>
        <v>21773.740999999998</v>
      </c>
      <c r="G34" s="96">
        <f t="shared" si="3"/>
        <v>221450.27299999993</v>
      </c>
      <c r="H34" s="168">
        <f t="shared" si="3"/>
        <v>203159</v>
      </c>
      <c r="I34" s="95">
        <f t="shared" si="3"/>
        <v>25783</v>
      </c>
      <c r="J34" s="168">
        <f t="shared" si="3"/>
        <v>228942</v>
      </c>
      <c r="K34" s="169">
        <f t="shared" si="1"/>
        <v>103.38302901979266</v>
      </c>
    </row>
    <row r="35" spans="2:11" ht="13.5" thickBot="1">
      <c r="B35" s="81"/>
      <c r="C35" s="82" t="s">
        <v>68</v>
      </c>
      <c r="D35" s="83"/>
      <c r="E35" s="84"/>
      <c r="F35" s="84"/>
      <c r="G35" s="100">
        <f>223754.404/231576.562</f>
        <v>0.9662221516182626</v>
      </c>
      <c r="H35" s="85"/>
      <c r="I35" s="85"/>
      <c r="J35" s="176">
        <f>J34/J15</f>
        <v>0.966</v>
      </c>
      <c r="K35" s="24"/>
    </row>
    <row r="36" ht="12" customHeight="1">
      <c r="B36" s="9"/>
    </row>
    <row r="37" spans="1:10" ht="15">
      <c r="A37" s="60" t="s">
        <v>7</v>
      </c>
      <c r="B37" s="42" t="s">
        <v>69</v>
      </c>
      <c r="C37" s="61"/>
      <c r="D37" s="61"/>
      <c r="E37" s="61"/>
      <c r="F37" s="12"/>
      <c r="G37" s="12"/>
      <c r="H37" s="12"/>
      <c r="I37" s="12"/>
      <c r="J37" s="12"/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12"/>
      <c r="B39" s="12" t="s">
        <v>70</v>
      </c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12" t="s">
        <v>116</v>
      </c>
      <c r="D40" s="12"/>
      <c r="E40" s="12"/>
      <c r="F40" s="12"/>
      <c r="G40" s="12"/>
      <c r="H40" s="12"/>
      <c r="I40" s="87">
        <v>24.97</v>
      </c>
      <c r="J40" s="12" t="s">
        <v>10</v>
      </c>
    </row>
    <row r="41" spans="1:10" ht="14.25">
      <c r="A41" s="12"/>
      <c r="B41" s="12"/>
      <c r="C41" s="12" t="s">
        <v>117</v>
      </c>
      <c r="D41" s="12"/>
      <c r="E41" s="12"/>
      <c r="F41" s="12"/>
      <c r="G41" s="12"/>
      <c r="H41" s="12"/>
      <c r="I41" s="88">
        <v>30</v>
      </c>
      <c r="J41" s="12" t="s">
        <v>10</v>
      </c>
    </row>
    <row r="42" spans="1:10" ht="14.25">
      <c r="A42" s="12"/>
      <c r="B42" s="12"/>
      <c r="C42" s="12" t="s">
        <v>71</v>
      </c>
      <c r="D42" s="12"/>
      <c r="E42" s="12"/>
      <c r="F42" s="12"/>
      <c r="G42" s="12"/>
      <c r="H42" s="12"/>
      <c r="I42" s="88"/>
      <c r="J42" s="12"/>
    </row>
    <row r="43" spans="1:10" ht="14.25">
      <c r="A43" s="12"/>
      <c r="B43" s="12"/>
      <c r="C43" s="12" t="s">
        <v>72</v>
      </c>
      <c r="D43" s="12"/>
      <c r="E43" s="12"/>
      <c r="F43" s="12"/>
      <c r="G43" s="12"/>
      <c r="H43" s="12"/>
      <c r="I43" s="88"/>
      <c r="J43" s="12"/>
    </row>
    <row r="44" spans="1:10" ht="14.25">
      <c r="A44" s="12"/>
      <c r="B44" s="12"/>
      <c r="C44" s="12" t="s">
        <v>118</v>
      </c>
      <c r="D44" s="12"/>
      <c r="E44" s="12"/>
      <c r="F44" s="12"/>
      <c r="G44" s="12"/>
      <c r="H44" s="12"/>
      <c r="I44" s="180">
        <f>((1000*21)+(1000*17.5))/2000</f>
        <v>19.25</v>
      </c>
      <c r="J44" s="12" t="s">
        <v>10</v>
      </c>
    </row>
    <row r="45" spans="1:10" ht="8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4.25">
      <c r="A46" s="12"/>
      <c r="B46" s="12" t="s">
        <v>73</v>
      </c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 t="s">
        <v>119</v>
      </c>
      <c r="C47" s="12"/>
      <c r="D47" s="12"/>
      <c r="E47" s="12"/>
      <c r="F47" s="12"/>
      <c r="G47" s="12"/>
      <c r="H47" s="12"/>
      <c r="I47" s="12"/>
      <c r="J47" s="12"/>
    </row>
    <row r="48" spans="1:10" ht="14.25">
      <c r="A48" s="12"/>
      <c r="B48" s="12" t="s">
        <v>74</v>
      </c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4.25">
      <c r="A50" s="12"/>
      <c r="B50" s="12" t="s">
        <v>77</v>
      </c>
      <c r="C50" s="12"/>
      <c r="D50" s="12"/>
      <c r="E50" s="12"/>
      <c r="F50" s="12"/>
      <c r="G50" s="12"/>
      <c r="H50" s="12"/>
      <c r="I50" s="12"/>
      <c r="J50" s="12"/>
    </row>
    <row r="51" spans="1:10" ht="14.25">
      <c r="A51" s="12"/>
      <c r="B51" s="12" t="s">
        <v>75</v>
      </c>
      <c r="C51" s="12"/>
      <c r="D51" s="12"/>
      <c r="E51" s="12"/>
      <c r="F51" s="12"/>
      <c r="G51" s="12"/>
      <c r="H51" s="12"/>
      <c r="I51" s="12"/>
      <c r="J51" s="12"/>
    </row>
    <row r="52" spans="1:10" ht="14.25">
      <c r="A52" s="12"/>
      <c r="B52" s="12" t="s">
        <v>76</v>
      </c>
      <c r="C52" s="12"/>
      <c r="D52" s="12"/>
      <c r="E52" s="12"/>
      <c r="F52" s="12"/>
      <c r="G52" s="12"/>
      <c r="H52" s="12"/>
      <c r="I52" s="12"/>
      <c r="J52" s="12"/>
    </row>
    <row r="53" spans="1:10" ht="14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4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4.25">
      <c r="A57" s="12"/>
      <c r="B57" s="12"/>
      <c r="C57" s="12"/>
      <c r="D57" s="12"/>
      <c r="E57" s="12"/>
      <c r="F57" s="202" t="s">
        <v>36</v>
      </c>
      <c r="G57" s="12"/>
      <c r="H57" s="12"/>
      <c r="I57" s="12"/>
      <c r="J57" s="12"/>
    </row>
    <row r="58" ht="14.25">
      <c r="A58" s="12"/>
    </row>
    <row r="59" spans="1:10" ht="14.25">
      <c r="A59" s="12"/>
      <c r="B59" s="12" t="s">
        <v>78</v>
      </c>
      <c r="C59" s="12"/>
      <c r="D59" s="12"/>
      <c r="E59" s="12"/>
      <c r="F59" s="12"/>
      <c r="G59" s="12"/>
      <c r="H59" s="12"/>
      <c r="I59" s="12"/>
      <c r="J59" s="12"/>
    </row>
    <row r="60" spans="1:10" ht="14.25">
      <c r="A60" s="12"/>
      <c r="B60" s="12" t="s">
        <v>120</v>
      </c>
      <c r="C60" s="12"/>
      <c r="D60" s="12"/>
      <c r="E60" s="12"/>
      <c r="F60" s="12"/>
      <c r="G60" s="12"/>
      <c r="H60" s="12"/>
      <c r="I60" s="12"/>
      <c r="J60" s="12"/>
    </row>
    <row r="61" spans="1:10" ht="14.25">
      <c r="A61" s="12"/>
      <c r="B61" s="12" t="s">
        <v>79</v>
      </c>
      <c r="C61" s="12"/>
      <c r="D61" s="12"/>
      <c r="E61" s="12"/>
      <c r="F61" s="12"/>
      <c r="G61" s="12"/>
      <c r="H61" s="12"/>
      <c r="I61" s="12"/>
      <c r="J61" s="12"/>
    </row>
    <row r="62" spans="1:10" ht="14.25">
      <c r="A62" s="12"/>
      <c r="B62" s="12" t="s">
        <v>80</v>
      </c>
      <c r="C62" s="12"/>
      <c r="D62" s="12"/>
      <c r="E62" s="12"/>
      <c r="F62" s="12"/>
      <c r="G62" s="12"/>
      <c r="H62" s="12"/>
      <c r="I62" s="12"/>
      <c r="J62" s="12"/>
    </row>
    <row r="63" spans="1:10" ht="15">
      <c r="A63" s="91" t="s">
        <v>9</v>
      </c>
      <c r="B63" s="92" t="s">
        <v>81</v>
      </c>
      <c r="C63" s="93"/>
      <c r="D63" s="93"/>
      <c r="E63" s="93"/>
      <c r="F63" s="93"/>
      <c r="G63" s="93"/>
      <c r="H63" s="93"/>
      <c r="I63" s="93"/>
      <c r="J63" s="12"/>
    </row>
    <row r="64" spans="1:10" ht="14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4.25">
      <c r="A65" s="12"/>
      <c r="B65" s="12" t="s">
        <v>82</v>
      </c>
      <c r="C65" s="12"/>
      <c r="D65" s="12"/>
      <c r="E65" s="12"/>
      <c r="F65" s="12"/>
      <c r="G65" s="12"/>
      <c r="H65" s="12"/>
      <c r="I65" s="12"/>
      <c r="J65" s="12"/>
    </row>
    <row r="66" spans="1:10" ht="14.25">
      <c r="A66" s="12"/>
      <c r="B66" s="12" t="s">
        <v>83</v>
      </c>
      <c r="C66" s="12"/>
      <c r="D66" s="12"/>
      <c r="E66" s="12"/>
      <c r="F66" s="12"/>
      <c r="G66" s="12"/>
      <c r="H66" s="12"/>
      <c r="I66" s="12"/>
      <c r="J66" s="12"/>
    </row>
    <row r="67" spans="1:10" ht="15">
      <c r="A67" s="12"/>
      <c r="B67" s="12" t="s">
        <v>121</v>
      </c>
      <c r="C67" s="12"/>
      <c r="D67" s="12"/>
      <c r="E67" s="12"/>
      <c r="F67" s="12"/>
      <c r="G67" s="12"/>
      <c r="H67" s="12"/>
      <c r="I67" s="12"/>
      <c r="J67" s="12"/>
    </row>
    <row r="68" spans="1:10" ht="14.25">
      <c r="A68" s="12"/>
      <c r="B68" s="12" t="s">
        <v>84</v>
      </c>
      <c r="C68" s="12"/>
      <c r="D68" s="12"/>
      <c r="E68" s="12"/>
      <c r="F68" s="12"/>
      <c r="G68" s="12"/>
      <c r="H68" s="12"/>
      <c r="I68" s="12"/>
      <c r="J68" s="12"/>
    </row>
    <row r="69" spans="1:10" ht="14.25">
      <c r="A69" s="12"/>
      <c r="B69" s="12" t="s">
        <v>85</v>
      </c>
      <c r="C69" s="12"/>
      <c r="D69" s="12"/>
      <c r="E69" s="12"/>
      <c r="F69" s="12"/>
      <c r="G69" s="12"/>
      <c r="H69" s="12"/>
      <c r="I69" s="12"/>
      <c r="J69" s="12"/>
    </row>
    <row r="70" spans="1:10" ht="14.25">
      <c r="A70" s="12"/>
      <c r="B70" s="12" t="s">
        <v>86</v>
      </c>
      <c r="C70" s="12"/>
      <c r="D70" s="12"/>
      <c r="E70" s="12"/>
      <c r="F70" s="12"/>
      <c r="G70" s="12"/>
      <c r="H70" s="12"/>
      <c r="I70" s="12"/>
      <c r="J70" s="12"/>
    </row>
    <row r="71" spans="1:10" ht="14.25">
      <c r="A71" s="12"/>
      <c r="B71" s="12" t="s">
        <v>87</v>
      </c>
      <c r="C71" s="12"/>
      <c r="D71" s="12"/>
      <c r="E71" s="12"/>
      <c r="F71" s="12"/>
      <c r="G71" s="12"/>
      <c r="H71" s="12"/>
      <c r="I71" s="12"/>
      <c r="J71" s="12"/>
    </row>
    <row r="72" spans="1:10" ht="14.25">
      <c r="A72" s="12"/>
      <c r="B72" s="12" t="s">
        <v>122</v>
      </c>
      <c r="C72" s="12"/>
      <c r="D72" s="12"/>
      <c r="E72" s="12"/>
      <c r="F72" s="12"/>
      <c r="G72" s="12"/>
      <c r="H72" s="12"/>
      <c r="I72" s="12"/>
      <c r="J72" s="12"/>
    </row>
    <row r="73" spans="1:10" ht="14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1" ht="15">
      <c r="A74" s="12"/>
      <c r="B74" s="11" t="s">
        <v>123</v>
      </c>
      <c r="C74" s="12"/>
      <c r="D74" s="12"/>
      <c r="E74" s="12"/>
      <c r="F74" s="12"/>
      <c r="G74" s="12"/>
      <c r="H74" s="12"/>
      <c r="I74" s="12"/>
      <c r="J74" s="12"/>
      <c r="K74" s="25"/>
    </row>
    <row r="75" spans="1:11" ht="15">
      <c r="A75" s="12"/>
      <c r="B75" s="122" t="s">
        <v>88</v>
      </c>
      <c r="C75" s="12"/>
      <c r="D75" s="12"/>
      <c r="E75" s="12"/>
      <c r="F75" s="12"/>
      <c r="G75" s="12"/>
      <c r="H75" s="12"/>
      <c r="I75" s="12"/>
      <c r="J75" s="12"/>
      <c r="K75" s="25"/>
    </row>
    <row r="76" spans="1:11" ht="14.25">
      <c r="A76" s="12"/>
      <c r="B76" s="122" t="s">
        <v>124</v>
      </c>
      <c r="C76" s="12"/>
      <c r="D76" s="12"/>
      <c r="E76" s="12"/>
      <c r="F76" s="12"/>
      <c r="G76" s="12"/>
      <c r="H76" s="12"/>
      <c r="I76" s="12"/>
      <c r="J76" s="12"/>
      <c r="K76" s="25"/>
    </row>
    <row r="77" spans="1:11" ht="14.25">
      <c r="A77" s="12"/>
      <c r="B77" s="122"/>
      <c r="C77" s="12"/>
      <c r="D77" s="12"/>
      <c r="E77" s="12"/>
      <c r="F77" s="12"/>
      <c r="G77" s="12"/>
      <c r="H77" s="12"/>
      <c r="I77" s="12"/>
      <c r="J77" s="12"/>
      <c r="K77" s="25"/>
    </row>
    <row r="78" spans="1:11" ht="15">
      <c r="A78" s="12"/>
      <c r="B78" s="123" t="s">
        <v>89</v>
      </c>
      <c r="C78" s="12"/>
      <c r="D78" s="12"/>
      <c r="E78" s="12"/>
      <c r="F78" s="12"/>
      <c r="G78" s="12"/>
      <c r="H78" s="12"/>
      <c r="I78" s="12"/>
      <c r="J78" s="12"/>
      <c r="K78" s="25"/>
    </row>
    <row r="79" spans="1:11" ht="15">
      <c r="A79" s="12"/>
      <c r="B79" s="122" t="s">
        <v>90</v>
      </c>
      <c r="C79" s="12"/>
      <c r="D79" s="12"/>
      <c r="E79" s="12"/>
      <c r="F79" s="12"/>
      <c r="G79" s="12"/>
      <c r="H79" s="12"/>
      <c r="I79" s="12"/>
      <c r="J79" s="12"/>
      <c r="K79" s="25"/>
    </row>
    <row r="80" spans="2:11" ht="14.25">
      <c r="B80" s="122"/>
      <c r="C80" s="12"/>
      <c r="D80" s="12"/>
      <c r="E80" s="12"/>
      <c r="F80" s="12"/>
      <c r="G80" s="12"/>
      <c r="H80" s="12"/>
      <c r="I80" s="12"/>
      <c r="J80" s="12"/>
      <c r="K80" s="25"/>
    </row>
    <row r="82" spans="1:10" ht="14.25">
      <c r="A82" s="12"/>
      <c r="B82" s="12"/>
      <c r="C82" s="12"/>
      <c r="D82" s="12"/>
      <c r="E82" s="12"/>
      <c r="F82" s="12"/>
      <c r="G82" s="73"/>
      <c r="H82" s="12"/>
      <c r="I82" s="12"/>
      <c r="J82" s="12"/>
    </row>
    <row r="83" spans="1:10" ht="14.25">
      <c r="A83" s="12"/>
      <c r="B83" s="12"/>
      <c r="C83" s="12"/>
      <c r="D83" s="12"/>
      <c r="E83" s="12"/>
      <c r="F83" s="12"/>
      <c r="G83" s="12"/>
      <c r="J83" s="12"/>
    </row>
    <row r="84" spans="1:10" ht="15">
      <c r="A84" s="60" t="s">
        <v>11</v>
      </c>
      <c r="B84" s="43" t="s">
        <v>91</v>
      </c>
      <c r="C84" s="170"/>
      <c r="D84" s="170"/>
      <c r="E84" s="170"/>
      <c r="F84" s="170"/>
      <c r="G84" s="170"/>
      <c r="J84" s="12"/>
    </row>
    <row r="85" spans="1:10" ht="15.75" thickBot="1">
      <c r="A85" s="12"/>
      <c r="B85" s="171" t="s">
        <v>92</v>
      </c>
      <c r="C85" s="171"/>
      <c r="D85" s="171"/>
      <c r="E85" s="171"/>
      <c r="F85" s="171"/>
      <c r="G85" s="172"/>
      <c r="J85" s="12"/>
    </row>
    <row r="86" spans="1:10" ht="14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4.25">
      <c r="A87" s="12"/>
      <c r="B87" s="12" t="s">
        <v>93</v>
      </c>
      <c r="C87" s="12"/>
      <c r="D87" s="12"/>
      <c r="E87" s="12"/>
      <c r="F87" s="12"/>
      <c r="G87" s="12"/>
      <c r="H87" s="12"/>
      <c r="I87" s="12"/>
      <c r="J87" s="12"/>
    </row>
    <row r="88" spans="1:10" ht="14.25">
      <c r="A88" s="12"/>
      <c r="B88" s="12" t="s">
        <v>94</v>
      </c>
      <c r="C88" s="12"/>
      <c r="D88" s="12"/>
      <c r="E88" s="12"/>
      <c r="F88" s="12"/>
      <c r="G88" s="12"/>
      <c r="H88" s="12"/>
      <c r="I88" s="12"/>
      <c r="J88" s="12"/>
    </row>
    <row r="89" spans="1:10" ht="14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4.25">
      <c r="A90" s="12"/>
      <c r="B90" s="12" t="s">
        <v>95</v>
      </c>
      <c r="C90" s="12"/>
      <c r="D90" s="12"/>
      <c r="E90" s="12"/>
      <c r="F90" s="12"/>
      <c r="G90" s="12"/>
      <c r="H90" s="12"/>
      <c r="I90" s="12"/>
      <c r="J90" s="12"/>
    </row>
    <row r="91" spans="1:10" ht="14.25">
      <c r="A91" s="12"/>
      <c r="B91" s="12" t="s">
        <v>96</v>
      </c>
      <c r="C91" s="12"/>
      <c r="D91" s="12"/>
      <c r="E91" s="12"/>
      <c r="F91" s="12"/>
      <c r="G91" s="12"/>
      <c r="H91" s="12"/>
      <c r="I91" s="12"/>
      <c r="J91" s="12"/>
    </row>
    <row r="92" spans="1:10" ht="14.25">
      <c r="A92" s="12"/>
      <c r="B92" s="12" t="s">
        <v>97</v>
      </c>
      <c r="C92" s="12"/>
      <c r="D92" s="12"/>
      <c r="E92" s="12"/>
      <c r="F92" s="12"/>
      <c r="G92" s="12"/>
      <c r="H92" s="12"/>
      <c r="I92" s="12"/>
      <c r="J92" s="12"/>
    </row>
    <row r="93" spans="1:10" ht="15">
      <c r="A93" s="12"/>
      <c r="B93" s="12" t="s">
        <v>125</v>
      </c>
      <c r="C93" s="12"/>
      <c r="D93" s="12"/>
      <c r="E93" s="12"/>
      <c r="F93" s="12"/>
      <c r="G93" s="12"/>
      <c r="H93" s="12"/>
      <c r="I93" s="12"/>
      <c r="J93" s="12"/>
    </row>
    <row r="94" spans="1:10" ht="14.25">
      <c r="A94" s="12"/>
      <c r="B94" s="12" t="s">
        <v>98</v>
      </c>
      <c r="C94" s="12"/>
      <c r="D94" s="12"/>
      <c r="E94" s="12"/>
      <c r="F94" s="12"/>
      <c r="G94" s="12"/>
      <c r="H94" s="12"/>
      <c r="I94" s="12"/>
      <c r="J94" s="12"/>
    </row>
    <row r="95" spans="1:10" ht="14.25">
      <c r="A95" s="12"/>
      <c r="B95" s="12" t="s">
        <v>99</v>
      </c>
      <c r="C95" s="12"/>
      <c r="D95" s="12"/>
      <c r="E95" s="12"/>
      <c r="F95" s="12"/>
      <c r="G95" s="12"/>
      <c r="H95" s="12"/>
      <c r="I95" s="12"/>
      <c r="J95" s="12"/>
    </row>
    <row r="96" spans="1:10" ht="14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>
      <c r="A97" s="12"/>
      <c r="B97" s="123" t="s">
        <v>100</v>
      </c>
      <c r="C97" s="12"/>
      <c r="D97" s="12"/>
      <c r="E97" s="12"/>
      <c r="F97" s="12"/>
      <c r="G97" s="12"/>
      <c r="H97" s="12"/>
      <c r="I97" s="12"/>
      <c r="J97" s="12"/>
    </row>
    <row r="98" spans="1:10" ht="15">
      <c r="A98" s="12"/>
      <c r="B98" s="12" t="s">
        <v>101</v>
      </c>
      <c r="C98" s="12"/>
      <c r="D98" s="12"/>
      <c r="E98" s="12"/>
      <c r="F98" s="12"/>
      <c r="G98" s="12"/>
      <c r="H98" s="12"/>
      <c r="I98" s="12"/>
      <c r="J98" s="12"/>
    </row>
    <row r="99" spans="1:10" ht="14.25">
      <c r="A99" s="12"/>
      <c r="B99" s="12" t="s">
        <v>102</v>
      </c>
      <c r="C99" s="12"/>
      <c r="D99" s="12"/>
      <c r="E99" s="12"/>
      <c r="F99" s="12"/>
      <c r="G99" s="12"/>
      <c r="H99" s="12"/>
      <c r="I99" s="12"/>
      <c r="J99" s="12"/>
    </row>
    <row r="100" spans="1:10" ht="14.25">
      <c r="A100" s="12"/>
      <c r="B100" s="12" t="s">
        <v>103</v>
      </c>
      <c r="C100" s="12"/>
      <c r="D100" s="12"/>
      <c r="E100" s="12"/>
      <c r="F100" s="12"/>
      <c r="G100" s="12"/>
      <c r="H100" s="12"/>
      <c r="I100" s="12"/>
      <c r="J100" s="12"/>
    </row>
    <row r="101" spans="1:10" ht="9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>
      <c r="A102" s="12"/>
      <c r="B102" s="12" t="s">
        <v>104</v>
      </c>
      <c r="C102" s="12"/>
      <c r="D102" s="12"/>
      <c r="E102" s="12"/>
      <c r="F102" s="12"/>
      <c r="G102" s="12"/>
      <c r="H102" s="12"/>
      <c r="I102" s="12"/>
      <c r="J102" s="12"/>
    </row>
    <row r="103" spans="1:10" ht="14.25">
      <c r="A103" s="12"/>
      <c r="B103" s="12" t="s">
        <v>105</v>
      </c>
      <c r="C103" s="12"/>
      <c r="D103" s="12"/>
      <c r="E103" s="12"/>
      <c r="F103" s="12"/>
      <c r="G103" s="12"/>
      <c r="H103" s="12"/>
      <c r="I103" s="12"/>
      <c r="J103" s="12"/>
    </row>
    <row r="104" spans="1:10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4.25">
      <c r="A105" s="12"/>
      <c r="B105" s="12" t="s">
        <v>106</v>
      </c>
      <c r="C105" s="12"/>
      <c r="D105" s="12"/>
      <c r="E105" s="12"/>
      <c r="F105" s="12"/>
      <c r="G105" s="12"/>
      <c r="H105" s="12"/>
      <c r="I105" s="12"/>
      <c r="J105" s="12"/>
    </row>
    <row r="106" spans="1:10" ht="14.25">
      <c r="A106" s="12"/>
      <c r="B106" s="12" t="s">
        <v>107</v>
      </c>
      <c r="C106" s="12"/>
      <c r="D106" s="12"/>
      <c r="E106" s="12"/>
      <c r="F106" s="12"/>
      <c r="G106" s="12"/>
      <c r="H106" s="12"/>
      <c r="I106" s="12"/>
      <c r="J106" s="12"/>
    </row>
    <row r="107" spans="1:10" ht="10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0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0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0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0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0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0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0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">
      <c r="A115" s="12"/>
      <c r="B115" s="123" t="s">
        <v>108</v>
      </c>
      <c r="C115" s="12"/>
      <c r="D115" s="12"/>
      <c r="E115" s="12"/>
      <c r="F115" s="12"/>
      <c r="G115" s="12"/>
      <c r="H115" s="12"/>
      <c r="I115" s="12"/>
      <c r="J115" s="12"/>
    </row>
    <row r="116" spans="1:10" ht="15">
      <c r="A116" s="12"/>
      <c r="B116" s="12" t="s">
        <v>126</v>
      </c>
      <c r="C116" s="12"/>
      <c r="D116" s="12"/>
      <c r="E116" s="12"/>
      <c r="F116" s="12"/>
      <c r="G116" s="12"/>
      <c r="H116" s="12"/>
      <c r="I116" s="12"/>
      <c r="J116" s="12"/>
    </row>
    <row r="117" spans="1:10" ht="14.25">
      <c r="A117" s="12"/>
      <c r="B117" s="12" t="s">
        <v>109</v>
      </c>
      <c r="C117" s="12"/>
      <c r="D117" s="12"/>
      <c r="E117" s="12"/>
      <c r="F117" s="12"/>
      <c r="G117" s="12"/>
      <c r="H117" s="12"/>
      <c r="I117" s="12"/>
      <c r="J117" s="12"/>
    </row>
    <row r="118" spans="1:10" ht="15">
      <c r="A118" s="12"/>
      <c r="B118" s="12" t="s">
        <v>110</v>
      </c>
      <c r="C118" s="12"/>
      <c r="D118" s="12"/>
      <c r="E118" s="12"/>
      <c r="F118" s="12"/>
      <c r="G118" s="12"/>
      <c r="H118" s="12"/>
      <c r="I118" s="12"/>
      <c r="J118" s="12"/>
    </row>
    <row r="119" spans="1:10" ht="14.25">
      <c r="A119" s="12"/>
      <c r="B119" s="12" t="s">
        <v>105</v>
      </c>
      <c r="C119" s="12"/>
      <c r="D119" s="12"/>
      <c r="E119" s="12"/>
      <c r="F119" s="12"/>
      <c r="G119" s="12"/>
      <c r="H119" s="12"/>
      <c r="I119" s="12"/>
      <c r="J119" s="12"/>
    </row>
    <row r="120" spans="1:10" ht="14.25">
      <c r="A120" s="12"/>
      <c r="B120" s="12" t="s">
        <v>111</v>
      </c>
      <c r="C120" s="12"/>
      <c r="D120" s="12"/>
      <c r="E120" s="12"/>
      <c r="F120" s="12"/>
      <c r="G120" s="12"/>
      <c r="H120" s="12"/>
      <c r="I120" s="12"/>
      <c r="J120" s="12"/>
    </row>
    <row r="121" spans="1:10" ht="14.25">
      <c r="A121" s="12"/>
      <c r="B121" s="12" t="s">
        <v>107</v>
      </c>
      <c r="C121" s="12"/>
      <c r="D121" s="12"/>
      <c r="E121" s="12"/>
      <c r="F121" s="12"/>
      <c r="G121" s="12"/>
      <c r="H121" s="12"/>
      <c r="I121" s="12"/>
      <c r="J121" s="12"/>
    </row>
    <row r="122" ht="14.25">
      <c r="A122" s="12"/>
    </row>
    <row r="123" spans="1:10" ht="15">
      <c r="A123" s="12"/>
      <c r="B123" s="12" t="s">
        <v>127</v>
      </c>
      <c r="C123" s="12"/>
      <c r="D123" s="12"/>
      <c r="E123" s="12"/>
      <c r="F123" s="12"/>
      <c r="G123" s="12"/>
      <c r="H123" s="12"/>
      <c r="I123" s="12"/>
      <c r="J123" s="12"/>
    </row>
    <row r="124" spans="1:10" ht="15">
      <c r="A124" s="12"/>
      <c r="B124" s="12" t="s">
        <v>112</v>
      </c>
      <c r="C124" s="12"/>
      <c r="D124" s="12"/>
      <c r="E124" s="12"/>
      <c r="F124" s="12"/>
      <c r="G124" s="12"/>
      <c r="H124" s="12"/>
      <c r="I124" s="12"/>
      <c r="J124" s="12"/>
    </row>
    <row r="125" spans="1:10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">
      <c r="A133" s="12"/>
      <c r="B133" s="12"/>
      <c r="C133" s="12"/>
      <c r="D133" s="12"/>
      <c r="E133" s="12"/>
      <c r="F133" s="12"/>
      <c r="G133" s="12"/>
      <c r="H133" s="12"/>
      <c r="I133" s="173"/>
      <c r="J133" s="12"/>
    </row>
    <row r="134" spans="2:4" ht="12.75">
      <c r="B134" s="6"/>
      <c r="C134" s="6"/>
      <c r="D134" s="6"/>
    </row>
    <row r="135" spans="2:11" ht="12.75">
      <c r="B135" s="6"/>
      <c r="C135" s="6"/>
      <c r="I135" s="6"/>
      <c r="J135" s="6"/>
      <c r="K135" s="6"/>
    </row>
    <row r="136" ht="27" customHeight="1"/>
    <row r="139" spans="2:11" ht="15">
      <c r="B139" s="11"/>
      <c r="C139" s="12"/>
      <c r="D139" s="12"/>
      <c r="I139" s="218"/>
      <c r="J139" s="219"/>
      <c r="K139" s="219"/>
    </row>
  </sheetData>
  <sheetProtection/>
  <mergeCells count="6">
    <mergeCell ref="J19:J20"/>
    <mergeCell ref="I139:K139"/>
    <mergeCell ref="B18:B20"/>
    <mergeCell ref="C18:D20"/>
    <mergeCell ref="K18:K20"/>
    <mergeCell ref="G19:G20"/>
  </mergeCells>
  <printOptions/>
  <pageMargins left="0.5" right="0.17" top="0.18" bottom="0.2" header="0.16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J65" sqref="J65"/>
    </sheetView>
  </sheetViews>
  <sheetFormatPr defaultColWidth="9.140625" defaultRowHeight="12.75"/>
  <cols>
    <col min="1" max="1" width="6.00390625" style="62" customWidth="1"/>
    <col min="2" max="2" width="7.7109375" style="0" customWidth="1"/>
    <col min="4" max="4" width="5.7109375" style="0" customWidth="1"/>
    <col min="5" max="5" width="12.140625" style="0" customWidth="1"/>
    <col min="6" max="6" width="10.421875" style="0" customWidth="1"/>
    <col min="8" max="8" width="14.7109375" style="0" customWidth="1"/>
    <col min="9" max="9" width="6.7109375" style="0" customWidth="1"/>
    <col min="10" max="10" width="12.7109375" style="190" customWidth="1"/>
    <col min="11" max="11" width="10.7109375" style="206" customWidth="1"/>
    <col min="12" max="12" width="8.7109375" style="207" customWidth="1"/>
    <col min="13" max="13" width="9.140625" style="207" customWidth="1"/>
  </cols>
  <sheetData>
    <row r="1" spans="1:9" ht="12" customHeight="1">
      <c r="A1" s="101" t="s">
        <v>35</v>
      </c>
      <c r="B1" s="1"/>
      <c r="C1" s="1"/>
      <c r="D1" s="1"/>
      <c r="E1" s="1"/>
      <c r="F1" s="1"/>
      <c r="G1" s="1"/>
      <c r="H1" s="1"/>
      <c r="I1" s="1"/>
    </row>
    <row r="2" spans="1:9" ht="18">
      <c r="A2" s="188" t="s">
        <v>128</v>
      </c>
      <c r="B2" s="40"/>
      <c r="C2" s="40"/>
      <c r="D2" s="40"/>
      <c r="E2" s="41"/>
      <c r="F2" s="1"/>
      <c r="G2" s="1"/>
      <c r="H2" s="1"/>
      <c r="I2" s="1"/>
    </row>
    <row r="3" spans="1:9" ht="18">
      <c r="A3" s="189" t="s">
        <v>129</v>
      </c>
      <c r="B3" s="1"/>
      <c r="C3" s="1"/>
      <c r="D3" s="1"/>
      <c r="E3" s="1"/>
      <c r="F3" s="1"/>
      <c r="G3" s="1"/>
      <c r="H3" s="1"/>
      <c r="I3" s="1"/>
    </row>
    <row r="4" ht="15">
      <c r="A4" s="65"/>
    </row>
    <row r="5" spans="1:10" ht="18">
      <c r="A5" s="66" t="s">
        <v>14</v>
      </c>
      <c r="B5" s="39" t="s">
        <v>130</v>
      </c>
      <c r="C5" s="26"/>
      <c r="D5" s="26"/>
      <c r="E5" s="2"/>
      <c r="F5" s="2"/>
      <c r="G5" s="2"/>
      <c r="H5" s="2"/>
      <c r="I5" s="2"/>
      <c r="J5" s="199" t="s">
        <v>131</v>
      </c>
    </row>
    <row r="6" spans="1:13" s="2" customFormat="1" ht="11.25" customHeight="1">
      <c r="A6" s="71"/>
      <c r="B6"/>
      <c r="C6"/>
      <c r="D6"/>
      <c r="E6"/>
      <c r="F6"/>
      <c r="G6"/>
      <c r="H6"/>
      <c r="I6"/>
      <c r="J6" s="190"/>
      <c r="K6" s="208"/>
      <c r="L6" s="209"/>
      <c r="M6" s="209"/>
    </row>
    <row r="7" spans="1:12" ht="18">
      <c r="A7" s="66">
        <v>1</v>
      </c>
      <c r="B7" s="39" t="s">
        <v>132</v>
      </c>
      <c r="C7" s="20"/>
      <c r="D7" s="20"/>
      <c r="E7" s="2"/>
      <c r="F7" s="8"/>
      <c r="G7" s="8"/>
      <c r="H7" s="8"/>
      <c r="I7" s="8"/>
      <c r="J7" s="191">
        <f>H9+H10</f>
        <v>16949020.04507885</v>
      </c>
      <c r="L7" s="209"/>
    </row>
    <row r="8" spans="1:13" s="2" customFormat="1" ht="12" customHeight="1">
      <c r="A8" s="71"/>
      <c r="B8"/>
      <c r="C8"/>
      <c r="D8"/>
      <c r="E8"/>
      <c r="F8" s="3"/>
      <c r="G8" s="3"/>
      <c r="H8" s="3"/>
      <c r="I8" s="3"/>
      <c r="J8" s="192"/>
      <c r="K8" s="208"/>
      <c r="L8" s="209"/>
      <c r="M8" s="209"/>
    </row>
    <row r="9" spans="1:12" ht="15">
      <c r="A9" s="66"/>
      <c r="B9" s="11" t="s">
        <v>133</v>
      </c>
      <c r="C9" s="11"/>
      <c r="D9" s="11"/>
      <c r="E9" s="11"/>
      <c r="F9" s="109"/>
      <c r="G9" s="109"/>
      <c r="H9" s="174">
        <f>'[1]2'!H9</f>
        <v>7047883</v>
      </c>
      <c r="I9" s="8"/>
      <c r="J9" s="193"/>
      <c r="L9" s="209"/>
    </row>
    <row r="10" spans="1:13" s="2" customFormat="1" ht="15">
      <c r="A10" s="66"/>
      <c r="B10" s="11" t="s">
        <v>134</v>
      </c>
      <c r="C10" s="11"/>
      <c r="D10" s="11"/>
      <c r="E10" s="11"/>
      <c r="F10" s="109"/>
      <c r="G10" s="109"/>
      <c r="H10" s="109">
        <f>F11+F12</f>
        <v>9901137.04507885</v>
      </c>
      <c r="I10" s="8"/>
      <c r="J10" s="193"/>
      <c r="K10" s="208"/>
      <c r="L10" s="209"/>
      <c r="M10" s="209"/>
    </row>
    <row r="11" spans="1:13" s="2" customFormat="1" ht="15">
      <c r="A11" s="71"/>
      <c r="B11" s="86" t="s">
        <v>135</v>
      </c>
      <c r="C11" s="12"/>
      <c r="D11" s="12"/>
      <c r="E11" s="12"/>
      <c r="F11" s="181">
        <f>'[1]2'!F11</f>
        <v>8165928.15757885</v>
      </c>
      <c r="G11" s="89"/>
      <c r="H11" s="89"/>
      <c r="I11" s="3"/>
      <c r="J11" s="192"/>
      <c r="K11" s="208"/>
      <c r="L11" s="209"/>
      <c r="M11" s="209"/>
    </row>
    <row r="12" spans="1:12" ht="15">
      <c r="A12" s="71"/>
      <c r="B12" s="86" t="s">
        <v>136</v>
      </c>
      <c r="C12" s="12"/>
      <c r="D12" s="12"/>
      <c r="E12" s="12"/>
      <c r="F12" s="181">
        <f>'[1]2'!F12</f>
        <v>1735208.8875</v>
      </c>
      <c r="G12" s="89"/>
      <c r="H12" s="89"/>
      <c r="I12" s="3"/>
      <c r="J12" s="192"/>
      <c r="L12" s="209"/>
    </row>
    <row r="13" spans="1:12" ht="15">
      <c r="A13" s="71"/>
      <c r="F13" s="3"/>
      <c r="G13" s="3"/>
      <c r="H13" s="3"/>
      <c r="I13" s="3"/>
      <c r="J13" s="192"/>
      <c r="L13" s="209"/>
    </row>
    <row r="14" spans="1:12" ht="15">
      <c r="A14" s="66">
        <v>2</v>
      </c>
      <c r="B14" s="61" t="s">
        <v>137</v>
      </c>
      <c r="C14" s="61"/>
      <c r="D14" s="61"/>
      <c r="E14" s="11"/>
      <c r="F14" s="109"/>
      <c r="G14" s="109"/>
      <c r="H14" s="109"/>
      <c r="I14" s="109"/>
      <c r="J14" s="203">
        <f>'[1]2'!J14</f>
        <v>695000</v>
      </c>
      <c r="L14" s="209"/>
    </row>
    <row r="15" spans="1:13" s="2" customFormat="1" ht="15">
      <c r="A15" s="71"/>
      <c r="B15" s="12"/>
      <c r="C15" s="12"/>
      <c r="D15" s="12"/>
      <c r="E15" s="12"/>
      <c r="F15" s="89"/>
      <c r="G15" s="89"/>
      <c r="H15" s="89"/>
      <c r="I15" s="89"/>
      <c r="J15" s="194"/>
      <c r="K15" s="208"/>
      <c r="L15" s="209"/>
      <c r="M15" s="209"/>
    </row>
    <row r="16" spans="1:12" ht="15">
      <c r="A16" s="66">
        <v>3</v>
      </c>
      <c r="B16" s="61" t="s">
        <v>138</v>
      </c>
      <c r="C16" s="61"/>
      <c r="D16" s="11"/>
      <c r="E16" s="11"/>
      <c r="F16" s="109"/>
      <c r="G16" s="109"/>
      <c r="H16" s="109"/>
      <c r="I16" s="109"/>
      <c r="J16" s="203">
        <f>'[1]2'!J16</f>
        <v>65000</v>
      </c>
      <c r="L16" s="209"/>
    </row>
    <row r="17" spans="1:13" s="2" customFormat="1" ht="13.5" customHeight="1">
      <c r="A17" s="71"/>
      <c r="B17" s="12"/>
      <c r="C17" s="12"/>
      <c r="D17" s="12"/>
      <c r="E17" s="12"/>
      <c r="F17" s="89"/>
      <c r="G17" s="89"/>
      <c r="H17" s="89"/>
      <c r="I17" s="89"/>
      <c r="J17" s="192"/>
      <c r="K17" s="208"/>
      <c r="L17" s="209"/>
      <c r="M17" s="209"/>
    </row>
    <row r="18" spans="1:12" ht="15.75" thickBot="1">
      <c r="A18" s="66"/>
      <c r="B18" s="11"/>
      <c r="C18" s="11"/>
      <c r="D18" s="11"/>
      <c r="E18" s="11"/>
      <c r="F18" s="109"/>
      <c r="G18" s="106" t="s">
        <v>139</v>
      </c>
      <c r="H18" s="106"/>
      <c r="I18" s="106"/>
      <c r="J18" s="195">
        <f>J7+J14+J16</f>
        <v>17709020.04507885</v>
      </c>
      <c r="L18" s="209"/>
    </row>
    <row r="19" spans="1:13" s="2" customFormat="1" ht="12.75" customHeight="1">
      <c r="A19" s="71"/>
      <c r="B19"/>
      <c r="C19"/>
      <c r="D19"/>
      <c r="E19"/>
      <c r="F19" s="3"/>
      <c r="G19" s="3"/>
      <c r="H19" s="3"/>
      <c r="I19" s="3"/>
      <c r="J19" s="192"/>
      <c r="K19" s="208"/>
      <c r="L19" s="209"/>
      <c r="M19" s="209"/>
    </row>
    <row r="20" spans="1:10" ht="18">
      <c r="A20" s="66" t="s">
        <v>15</v>
      </c>
      <c r="B20" s="39" t="s">
        <v>140</v>
      </c>
      <c r="C20" s="26"/>
      <c r="D20" s="26"/>
      <c r="E20" s="2"/>
      <c r="F20" s="8"/>
      <c r="G20" s="8"/>
      <c r="H20" s="8"/>
      <c r="I20" s="8"/>
      <c r="J20" s="193"/>
    </row>
    <row r="21" spans="1:13" s="2" customFormat="1" ht="15">
      <c r="A21" s="71"/>
      <c r="B21"/>
      <c r="C21"/>
      <c r="D21"/>
      <c r="E21"/>
      <c r="F21" s="3"/>
      <c r="G21" s="3"/>
      <c r="H21" s="3"/>
      <c r="I21" s="3"/>
      <c r="J21" s="192"/>
      <c r="K21" s="208"/>
      <c r="L21" s="209"/>
      <c r="M21" s="209"/>
    </row>
    <row r="22" spans="1:10" ht="16.5" customHeight="1">
      <c r="A22" s="66">
        <v>1</v>
      </c>
      <c r="B22" s="37" t="s">
        <v>141</v>
      </c>
      <c r="C22" s="38"/>
      <c r="D22" s="38"/>
      <c r="E22" s="2"/>
      <c r="F22" s="8"/>
      <c r="G22" s="8"/>
      <c r="H22" s="8"/>
      <c r="I22" s="8"/>
      <c r="J22" s="193"/>
    </row>
    <row r="23" spans="1:13" s="2" customFormat="1" ht="10.5" customHeight="1">
      <c r="A23" s="71"/>
      <c r="B23"/>
      <c r="C23"/>
      <c r="D23"/>
      <c r="E23"/>
      <c r="F23" s="3"/>
      <c r="G23" s="3"/>
      <c r="H23" s="3"/>
      <c r="I23" s="3"/>
      <c r="J23" s="192"/>
      <c r="K23" s="208"/>
      <c r="L23" s="209"/>
      <c r="M23" s="209"/>
    </row>
    <row r="24" spans="1:12" ht="19.5" customHeight="1" thickBot="1">
      <c r="A24" s="107" t="s">
        <v>26</v>
      </c>
      <c r="B24" s="42" t="s">
        <v>142</v>
      </c>
      <c r="C24" s="42"/>
      <c r="D24" s="42"/>
      <c r="E24" s="42"/>
      <c r="F24" s="8"/>
      <c r="G24" s="8"/>
      <c r="H24" s="8"/>
      <c r="I24" s="8"/>
      <c r="J24" s="195">
        <f>H25+H26</f>
        <v>12991540.641462501</v>
      </c>
      <c r="L24" s="209"/>
    </row>
    <row r="25" spans="1:13" s="2" customFormat="1" ht="15">
      <c r="A25" s="105"/>
      <c r="B25" s="79" t="s">
        <v>143</v>
      </c>
      <c r="C25" s="62"/>
      <c r="D25" s="62"/>
      <c r="E25" s="62"/>
      <c r="F25" s="80"/>
      <c r="G25" s="80"/>
      <c r="H25" s="174">
        <f>'[1]2'!H25</f>
        <v>6502500</v>
      </c>
      <c r="I25" s="3"/>
      <c r="J25" s="192"/>
      <c r="K25" s="208"/>
      <c r="L25" s="209"/>
      <c r="M25" s="209"/>
    </row>
    <row r="26" spans="1:10" ht="15">
      <c r="A26" s="105"/>
      <c r="B26" s="79" t="s">
        <v>148</v>
      </c>
      <c r="C26" s="62"/>
      <c r="D26" s="62"/>
      <c r="E26" s="62"/>
      <c r="F26" s="80"/>
      <c r="G26" s="80"/>
      <c r="H26" s="174">
        <f>F27+F28</f>
        <v>6489040.6414625</v>
      </c>
      <c r="I26" s="3"/>
      <c r="J26" s="192"/>
    </row>
    <row r="27" spans="1:10" ht="14.25">
      <c r="A27" s="105"/>
      <c r="B27" s="62" t="s">
        <v>144</v>
      </c>
      <c r="C27" s="62"/>
      <c r="D27" s="62"/>
      <c r="E27" s="62"/>
      <c r="F27" s="181">
        <f>'[1]2'!F27</f>
        <v>6361010</v>
      </c>
      <c r="G27" s="80"/>
      <c r="H27" s="80"/>
      <c r="I27" s="3"/>
      <c r="J27" s="192"/>
    </row>
    <row r="28" spans="1:10" ht="14.25">
      <c r="A28" s="105"/>
      <c r="B28" s="62" t="s">
        <v>145</v>
      </c>
      <c r="C28" s="62"/>
      <c r="D28" s="62"/>
      <c r="E28" s="62"/>
      <c r="F28" s="181">
        <f>'[1]2'!F28</f>
        <v>128030.6414625</v>
      </c>
      <c r="G28" s="80"/>
      <c r="H28" s="80"/>
      <c r="I28" s="3"/>
      <c r="J28" s="192"/>
    </row>
    <row r="29" spans="1:10" ht="12" customHeight="1">
      <c r="A29" s="105"/>
      <c r="F29" s="3"/>
      <c r="G29" s="3"/>
      <c r="H29" s="3"/>
      <c r="I29" s="3"/>
      <c r="J29" s="192"/>
    </row>
    <row r="30" spans="1:12" ht="16.5" customHeight="1" thickBot="1">
      <c r="A30" s="108" t="s">
        <v>25</v>
      </c>
      <c r="B30" s="42" t="s">
        <v>146</v>
      </c>
      <c r="C30" s="61"/>
      <c r="D30" s="61"/>
      <c r="E30" s="2"/>
      <c r="F30" s="8"/>
      <c r="G30" s="8"/>
      <c r="H30" s="8"/>
      <c r="I30" s="8"/>
      <c r="J30" s="195">
        <f>H32+H33+H34+H35+H36+H37+H38+H39+H40</f>
        <v>1647890.3588420334</v>
      </c>
      <c r="L30" s="209"/>
    </row>
    <row r="31" spans="1:13" s="2" customFormat="1" ht="8.25" customHeight="1">
      <c r="A31" s="71"/>
      <c r="B31"/>
      <c r="C31"/>
      <c r="D31"/>
      <c r="E31"/>
      <c r="F31" s="3"/>
      <c r="G31" s="3"/>
      <c r="H31" s="3"/>
      <c r="I31" s="3"/>
      <c r="J31" s="192"/>
      <c r="K31" s="208"/>
      <c r="L31" s="209"/>
      <c r="M31" s="209"/>
    </row>
    <row r="32" spans="1:10" ht="14.25">
      <c r="A32" s="71"/>
      <c r="B32" s="79" t="s">
        <v>147</v>
      </c>
      <c r="C32" s="62"/>
      <c r="D32" s="62"/>
      <c r="E32" s="62"/>
      <c r="F32" s="80"/>
      <c r="G32" s="80"/>
      <c r="H32" s="181">
        <f>'[1]2'!H32</f>
        <v>65999.91485999999</v>
      </c>
      <c r="I32" s="3"/>
      <c r="J32" s="192"/>
    </row>
    <row r="33" spans="1:10" ht="14.25">
      <c r="A33" s="71"/>
      <c r="B33" s="62" t="s">
        <v>163</v>
      </c>
      <c r="C33" s="62"/>
      <c r="D33" s="62"/>
      <c r="E33" s="62"/>
      <c r="F33" s="80"/>
      <c r="G33" s="80"/>
      <c r="H33" s="181">
        <f>'[1]2'!H33</f>
        <v>92871.96877083332</v>
      </c>
      <c r="I33" s="3"/>
      <c r="J33" s="192"/>
    </row>
    <row r="34" spans="1:10" ht="14.25">
      <c r="A34" s="71"/>
      <c r="B34" s="79" t="s">
        <v>149</v>
      </c>
      <c r="C34" s="62"/>
      <c r="D34" s="62"/>
      <c r="E34" s="62"/>
      <c r="F34" s="80"/>
      <c r="G34" s="80"/>
      <c r="H34" s="181">
        <f>'[1]2'!H34</f>
        <v>377683.875</v>
      </c>
      <c r="I34" s="3"/>
      <c r="J34" s="192"/>
    </row>
    <row r="35" spans="1:10" ht="14.25">
      <c r="A35" s="71"/>
      <c r="B35" s="79" t="s">
        <v>150</v>
      </c>
      <c r="C35" s="62"/>
      <c r="D35" s="62"/>
      <c r="E35" s="62"/>
      <c r="F35" s="80"/>
      <c r="G35" s="80"/>
      <c r="H35" s="181">
        <f>'[1]2'!H35</f>
        <v>370180</v>
      </c>
      <c r="I35" s="3"/>
      <c r="J35" s="192"/>
    </row>
    <row r="36" spans="1:10" ht="14.25">
      <c r="A36" s="71"/>
      <c r="B36" s="79" t="s">
        <v>151</v>
      </c>
      <c r="C36" s="62"/>
      <c r="D36" s="62"/>
      <c r="E36" s="62"/>
      <c r="F36" s="80"/>
      <c r="G36" s="80"/>
      <c r="H36" s="181">
        <f>'[1]2'!H36</f>
        <v>371699.74</v>
      </c>
      <c r="I36" s="3"/>
      <c r="J36" s="192" t="s">
        <v>0</v>
      </c>
    </row>
    <row r="37" spans="2:10" ht="14.25">
      <c r="B37" s="79" t="s">
        <v>152</v>
      </c>
      <c r="C37" s="62"/>
      <c r="D37" s="62"/>
      <c r="E37" s="62"/>
      <c r="F37" s="80"/>
      <c r="G37" s="182"/>
      <c r="H37" s="181">
        <f>'[1]2'!H37</f>
        <v>169999.6282112</v>
      </c>
      <c r="I37" s="3"/>
      <c r="J37" s="192"/>
    </row>
    <row r="38" spans="2:10" ht="14.25">
      <c r="B38" s="79" t="s">
        <v>153</v>
      </c>
      <c r="C38" s="62"/>
      <c r="D38" s="62"/>
      <c r="E38" s="62"/>
      <c r="F38" s="80"/>
      <c r="G38" s="80"/>
      <c r="H38" s="181">
        <f>'[1]2'!H38</f>
        <v>113000</v>
      </c>
      <c r="I38" s="3"/>
      <c r="J38" s="192"/>
    </row>
    <row r="39" spans="2:10" ht="14.25">
      <c r="B39" s="79" t="s">
        <v>154</v>
      </c>
      <c r="C39" s="62"/>
      <c r="D39" s="62"/>
      <c r="E39" s="62"/>
      <c r="F39" s="80"/>
      <c r="G39" s="80"/>
      <c r="H39" s="181">
        <f>'[1]2'!H39</f>
        <v>26000</v>
      </c>
      <c r="I39" s="3"/>
      <c r="J39" s="192"/>
    </row>
    <row r="40" spans="2:10" ht="14.25">
      <c r="B40" s="79" t="s">
        <v>155</v>
      </c>
      <c r="C40" s="62"/>
      <c r="D40" s="62"/>
      <c r="E40" s="62"/>
      <c r="F40" s="80"/>
      <c r="G40" s="80"/>
      <c r="H40" s="181">
        <f>'[1]2'!H40</f>
        <v>60455.232</v>
      </c>
      <c r="I40" s="10"/>
      <c r="J40" s="196"/>
    </row>
    <row r="41" spans="6:12" ht="15.75" thickBot="1">
      <c r="F41" s="3"/>
      <c r="G41" s="183" t="s">
        <v>164</v>
      </c>
      <c r="H41" s="184"/>
      <c r="I41" s="184"/>
      <c r="J41" s="197">
        <f>J24+J30</f>
        <v>14639431.000304535</v>
      </c>
      <c r="K41" s="211"/>
      <c r="L41" s="211"/>
    </row>
    <row r="42" spans="6:10" ht="12" customHeight="1">
      <c r="F42" s="3"/>
      <c r="G42" s="3"/>
      <c r="H42" s="3"/>
      <c r="I42" s="3"/>
      <c r="J42" s="192"/>
    </row>
    <row r="43" spans="1:12" ht="15.75" thickBot="1">
      <c r="A43" s="110">
        <v>2</v>
      </c>
      <c r="B43" s="90" t="s">
        <v>156</v>
      </c>
      <c r="C43" s="90"/>
      <c r="D43" s="35"/>
      <c r="E43" s="35"/>
      <c r="F43" s="36"/>
      <c r="G43" s="36"/>
      <c r="H43" s="36"/>
      <c r="I43" s="36"/>
      <c r="J43" s="204">
        <f>'[1]2'!J43</f>
        <v>1053050</v>
      </c>
      <c r="L43" s="209"/>
    </row>
    <row r="44" spans="1:13" s="2" customFormat="1" ht="12" customHeight="1">
      <c r="A44" s="71"/>
      <c r="B44"/>
      <c r="C44"/>
      <c r="D44"/>
      <c r="E44"/>
      <c r="F44" s="3"/>
      <c r="G44" s="3"/>
      <c r="H44" s="3"/>
      <c r="I44" s="3"/>
      <c r="J44" s="194"/>
      <c r="K44" s="208"/>
      <c r="L44" s="209"/>
      <c r="M44" s="209"/>
    </row>
    <row r="45" spans="1:12" ht="15.75" thickBot="1">
      <c r="A45" s="110">
        <v>3</v>
      </c>
      <c r="B45" s="90" t="s">
        <v>157</v>
      </c>
      <c r="C45" s="90"/>
      <c r="D45" s="90"/>
      <c r="E45" s="90"/>
      <c r="F45" s="106"/>
      <c r="G45" s="106"/>
      <c r="H45" s="106"/>
      <c r="I45" s="106"/>
      <c r="J45" s="204">
        <f>'[1]2'!J45</f>
        <v>115000</v>
      </c>
      <c r="L45" s="209"/>
    </row>
    <row r="46" spans="1:13" s="2" customFormat="1" ht="15">
      <c r="A46" s="62"/>
      <c r="B46"/>
      <c r="C46"/>
      <c r="D46"/>
      <c r="E46"/>
      <c r="F46" s="3"/>
      <c r="G46" s="3"/>
      <c r="H46" s="3"/>
      <c r="I46" s="3"/>
      <c r="J46" s="192"/>
      <c r="K46" s="208"/>
      <c r="L46" s="209"/>
      <c r="M46" s="209"/>
    </row>
    <row r="47" spans="1:12" ht="15.75" thickBot="1">
      <c r="A47" s="65"/>
      <c r="B47" s="2"/>
      <c r="C47" s="2"/>
      <c r="D47" s="2"/>
      <c r="E47" s="2"/>
      <c r="F47" s="80"/>
      <c r="G47" s="185" t="s">
        <v>158</v>
      </c>
      <c r="H47" s="185"/>
      <c r="I47" s="185"/>
      <c r="J47" s="197">
        <f>J41+J43+J45</f>
        <v>15807481.000304535</v>
      </c>
      <c r="L47" s="209"/>
    </row>
    <row r="48" spans="1:13" s="2" customFormat="1" ht="10.5" customHeight="1">
      <c r="A48" s="65"/>
      <c r="F48" s="104"/>
      <c r="G48" s="104"/>
      <c r="H48" s="104"/>
      <c r="I48" s="104"/>
      <c r="J48" s="193"/>
      <c r="K48" s="208"/>
      <c r="L48" s="209"/>
      <c r="M48" s="209"/>
    </row>
    <row r="49" spans="4:13" ht="15.75" thickBot="1">
      <c r="D49" s="2"/>
      <c r="E49" s="2"/>
      <c r="F49" s="186" t="s">
        <v>16</v>
      </c>
      <c r="G49" s="64" t="s">
        <v>159</v>
      </c>
      <c r="H49" s="64"/>
      <c r="I49" s="64"/>
      <c r="J49" s="195">
        <f>J18-J47</f>
        <v>1901539.0447743163</v>
      </c>
      <c r="K49" s="210"/>
      <c r="L49" s="209"/>
      <c r="M49" s="209"/>
    </row>
    <row r="50" spans="1:13" s="2" customFormat="1" ht="12" customHeight="1">
      <c r="A50" s="66"/>
      <c r="B50"/>
      <c r="C50"/>
      <c r="D50"/>
      <c r="E50"/>
      <c r="F50" s="80"/>
      <c r="G50" s="80"/>
      <c r="H50" s="80"/>
      <c r="I50" s="80"/>
      <c r="J50" s="192"/>
      <c r="K50" s="208"/>
      <c r="L50" s="209"/>
      <c r="M50" s="209"/>
    </row>
    <row r="51" spans="3:10" ht="14.25">
      <c r="C51" s="2"/>
      <c r="E51" s="2"/>
      <c r="F51" s="187" t="s">
        <v>17</v>
      </c>
      <c r="G51" s="111" t="s">
        <v>160</v>
      </c>
      <c r="H51" s="111"/>
      <c r="I51" s="205">
        <v>0.1</v>
      </c>
      <c r="J51" s="198">
        <f>J49*I51</f>
        <v>190153.90447743164</v>
      </c>
    </row>
    <row r="52" spans="1:13" s="2" customFormat="1" ht="12.75" customHeight="1">
      <c r="A52" s="65"/>
      <c r="C52"/>
      <c r="D52"/>
      <c r="E52"/>
      <c r="F52" s="186"/>
      <c r="G52" s="80"/>
      <c r="H52" s="80"/>
      <c r="I52" s="80"/>
      <c r="J52" s="192"/>
      <c r="K52" s="208"/>
      <c r="L52" s="209"/>
      <c r="M52" s="209"/>
    </row>
    <row r="53" spans="3:13" ht="15.75" thickBot="1">
      <c r="C53" s="2"/>
      <c r="D53" s="2"/>
      <c r="E53" s="2"/>
      <c r="F53" s="186" t="s">
        <v>29</v>
      </c>
      <c r="G53" s="185" t="s">
        <v>161</v>
      </c>
      <c r="H53" s="185"/>
      <c r="I53" s="185"/>
      <c r="J53" s="197">
        <f>J49-J51</f>
        <v>1711385.1402968846</v>
      </c>
      <c r="L53" s="209"/>
      <c r="M53" s="209"/>
    </row>
    <row r="54" ht="12.75" customHeight="1"/>
    <row r="55" ht="15">
      <c r="L55" s="209"/>
    </row>
    <row r="59" spans="7:10" ht="14.25">
      <c r="G59" s="212" t="s">
        <v>165</v>
      </c>
      <c r="H59" s="212"/>
      <c r="I59" s="212"/>
      <c r="J59" s="213"/>
    </row>
    <row r="61" ht="14.25">
      <c r="H61" s="212" t="s">
        <v>162</v>
      </c>
    </row>
  </sheetData>
  <sheetProtection/>
  <printOptions/>
  <pageMargins left="0.7" right="0.5" top="0.17" bottom="0.18" header="0.2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Sojaprotein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Marketing</cp:lastModifiedBy>
  <cp:lastPrinted>2008-03-06T07:49:28Z</cp:lastPrinted>
  <dcterms:created xsi:type="dcterms:W3CDTF">2003-10-03T06:44:20Z</dcterms:created>
  <dcterms:modified xsi:type="dcterms:W3CDTF">2008-03-07T07:38:07Z</dcterms:modified>
  <cp:category/>
  <cp:version/>
  <cp:contentType/>
  <cp:contentStatus/>
</cp:coreProperties>
</file>